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tabRatio="820"/>
  </bookViews>
  <sheets>
    <sheet name="封面" sheetId="25" r:id="rId1"/>
    <sheet name="1、2023市本级收入完成表 " sheetId="1" r:id="rId2"/>
    <sheet name="2、2023市本级公共财政支出执行表" sheetId="2" r:id="rId3"/>
    <sheet name="3、分经济科目决算表" sheetId="19" r:id="rId4"/>
    <sheet name="4、基本支出分经济科目" sheetId="20" r:id="rId5"/>
    <sheet name="5、2023年平衡表" sheetId="5" r:id="rId6"/>
    <sheet name="6、分县补助明细" sheetId="7" r:id="rId7"/>
    <sheet name="7、地方财力专项转移支付" sheetId="8" r:id="rId8"/>
    <sheet name="8、2023市本级政府性基金收入完成表 " sheetId="3" r:id="rId9"/>
    <sheet name="9、2023市本级政府性基金支出情况表执行表 " sheetId="4" r:id="rId10"/>
    <sheet name="10、2023年市本级国有资本经营预算执行表" sheetId="9" r:id="rId11"/>
    <sheet name="11、2023年市本级社会保险基金执行表" sheetId="10" r:id="rId12"/>
    <sheet name="12、2023年市本级地方政府债务余额表" sheetId="18" r:id="rId13"/>
  </sheets>
  <externalReferences>
    <externalReference r:id="rId14"/>
  </externalReferences>
  <definedNames>
    <definedName name="_xlnm._FilterDatabase" localSheetId="2" hidden="1">'2、2023市本级公共财政支出执行表'!$A$1:$F$539</definedName>
    <definedName name="_xlnm.Print_Titles" localSheetId="2">'2、2023市本级公共财政支出执行表'!$1:3</definedName>
    <definedName name="_xlnm.Print_Titles" localSheetId="9">'9、2023市本级政府性基金支出情况表执行表 '!$1:3</definedName>
    <definedName name="_xlnm.Print_Titles" localSheetId="5">'5、2023年平衡表'!$1:$3</definedName>
    <definedName name="_xlnm.Print_Titles" localSheetId="6">'6、分县补助明细'!$1:3</definedName>
    <definedName name="_xlnm.Print_Area" localSheetId="7">'7、地方财力专项转移支付'!$A$1:$C$40</definedName>
    <definedName name="_xlnm.Print_Titles" localSheetId="7">'7、地方财力专项转移支付'!$1:3</definedName>
    <definedName name="_xlnm.Print_Area" hidden="1">#N/A</definedName>
    <definedName name="_xlnm.Print_Titles" hidden="1">#N/A</definedName>
    <definedName name="_xlnm._FilterDatabase" localSheetId="7" hidden="1">'7、地方财力专项转移支付'!$A$3:$C$14</definedName>
    <definedName name="_xlnm.Print_Area" localSheetId="1">'1、2023市本级收入完成表 '!$A$1:$G$24</definedName>
    <definedName name="_xlnm.Print_Area" localSheetId="2">'2、2023市本级公共财政支出执行表'!$A$1:$G$539</definedName>
    <definedName name="_xlnm.Print_Area" localSheetId="8">'8、2023市本级政府性基金收入完成表 '!$A$1:$G$10</definedName>
    <definedName name="_xlnm.Print_Area" localSheetId="9">'9、2023市本级政府性基金支出情况表执行表 '!$A$1:$G$33</definedName>
    <definedName name="_xlnm.Print_Area" localSheetId="11">'11、2023年市本级社会保险基金执行表'!$A$1:$I$40</definedName>
    <definedName name="_xlnm.Print_Titles" localSheetId="11">'11、2023年市本级社会保险基金执行表'!$1:$3</definedName>
    <definedName name="_xlnm.Print_Area" localSheetId="5">'5、2023年平衡表'!$A$1:$D$99</definedName>
    <definedName name="_xlnm.Print_Area" localSheetId="10">'10、2023年市本级国有资本经营预算执行表'!$A$1:$F$12</definedName>
    <definedName name="_xlnm.Print_Titles" localSheetId="4">'4、基本支出分经济科目'!$1:$3</definedName>
    <definedName name="_xlnm.Print_Titles" localSheetId="3">'3、分经济科目决算表'!$1:$3</definedName>
    <definedName name="_xlnm.Print_Area" localSheetId="0">封面!$A$1:$A$7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<sst xmlns="http://schemas.openxmlformats.org/spreadsheetml/2006/main" count="1050" uniqueCount="852">
  <si>
    <t>附件1</t>
  </si>
  <si>
    <t>2023年市本级决算表</t>
  </si>
  <si>
    <t>吕梁市财政局</t>
  </si>
  <si>
    <t>二〇二四年八月</t>
  </si>
  <si>
    <t>市本级二○二三年一般公共预算收入完成情况表</t>
  </si>
  <si>
    <t>附表一</t>
  </si>
  <si>
    <t>单位：万元</t>
  </si>
  <si>
    <t>收  入  项  目</t>
  </si>
  <si>
    <t>2023年预算数</t>
  </si>
  <si>
    <t>2023年完成数</t>
  </si>
  <si>
    <t>其中：吕梁经开区完成数</t>
  </si>
  <si>
    <t>完成预算%</t>
  </si>
  <si>
    <t>为2022年决算%</t>
  </si>
  <si>
    <t>备    注</t>
  </si>
  <si>
    <t>2022年完成数</t>
  </si>
  <si>
    <t>一般公共预算收入合计</t>
  </si>
  <si>
    <t xml:space="preserve">    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</si>
  <si>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</si>
  <si>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</si>
  <si>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</si>
  <si>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</si>
  <si>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</si>
  <si>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</si>
  <si>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</si>
  <si>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</si>
  <si>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</si>
  <si>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</si>
  <si>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</si>
  <si>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</si>
  <si>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环境保护税</t>
  </si>
  <si>
    <t xml:space="preserve">    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</si>
  <si>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</si>
  <si>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</si>
  <si>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</si>
  <si>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国有资源（资产）有偿使用收入</t>
  </si>
  <si>
    <t>主要是2023年文峪河水库经营权转让一次性收入较高。</t>
  </si>
  <si>
    <t xml:space="preserve">    其他收入</t>
  </si>
  <si>
    <t>主要是2023年包括2022年应缴未缴政府住房基金收入。</t>
  </si>
  <si>
    <t>市本级二○二三年一般公共预算支出执行情况表</t>
  </si>
  <si>
    <t>附表二</t>
  </si>
  <si>
    <t>支  出  项  目</t>
  </si>
  <si>
    <t>2023年调整
预算数</t>
  </si>
  <si>
    <t>2023年
执行数</t>
  </si>
  <si>
    <t>其中：吕梁经开区执行数</t>
  </si>
  <si>
    <t>执行为调
整预算%</t>
  </si>
  <si>
    <t>执行为
2022年决算%</t>
  </si>
  <si>
    <t>备注</t>
  </si>
  <si>
    <t>2022年
执行数</t>
  </si>
  <si>
    <t>经开区结余</t>
  </si>
  <si>
    <t>市本级结余</t>
  </si>
  <si>
    <t>一般公共预算支出</t>
  </si>
  <si>
    <t>一、一般公共服务支出</t>
  </si>
  <si>
    <t xml:space="preserve">  人大事务</t>
  </si>
  <si>
    <t xml:space="preserve">    行政运行</t>
  </si>
  <si>
    <t xml:space="preserve">    一般行政管理事务</t>
  </si>
  <si>
    <t xml:space="preserve">    人大会议</t>
  </si>
  <si>
    <t xml:space="preserve">    机关服务</t>
  </si>
  <si>
    <t xml:space="preserve">    人大立法</t>
  </si>
  <si>
    <t xml:space="preserve">    人大监督</t>
  </si>
  <si>
    <t xml:space="preserve">    代表工作</t>
  </si>
  <si>
    <t xml:space="preserve">    其他人大事务支出</t>
  </si>
  <si>
    <t xml:space="preserve">  政协事务</t>
  </si>
  <si>
    <t xml:space="preserve">    政协会议</t>
  </si>
  <si>
    <t xml:space="preserve">  政府办公厅(室)及相关机构事务</t>
  </si>
  <si>
    <t xml:space="preserve">    专项业务及机关事务管理</t>
  </si>
  <si>
    <t xml:space="preserve">    政务公开审批</t>
  </si>
  <si>
    <t xml:space="preserve">    信访事务</t>
  </si>
  <si>
    <t xml:space="preserve">    事业运行</t>
  </si>
  <si>
    <t xml:space="preserve">    其他政府办公厅(室)及相关机构事务支出</t>
  </si>
  <si>
    <t xml:space="preserve">  发展与改革事务</t>
  </si>
  <si>
    <t xml:space="preserve">    其他发展与改革事务支出</t>
  </si>
  <si>
    <t xml:space="preserve">  统计信息事务</t>
  </si>
  <si>
    <t xml:space="preserve">    专项统计业务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</si>
  <si>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</si>
  <si>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</si>
  <si>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</si>
  <si>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</si>
  <si>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财政委托业务支出</t>
  </si>
  <si>
    <t xml:space="preserve">  税收事务</t>
  </si>
  <si>
    <t xml:space="preserve">    其他税收事务支出</t>
  </si>
  <si>
    <t xml:space="preserve">  审计事务</t>
  </si>
  <si>
    <t xml:space="preserve">  纪检监察事务</t>
  </si>
  <si>
    <t xml:space="preserve">    派驻派出机构</t>
  </si>
  <si>
    <t xml:space="preserve">    其他纪检监察事务支出</t>
  </si>
  <si>
    <t xml:space="preserve">  商贸事务</t>
  </si>
  <si>
    <t xml:space="preserve">    招商引资</t>
  </si>
  <si>
    <t xml:space="preserve">    其他商贸事务支出</t>
  </si>
  <si>
    <t xml:space="preserve">  港澳台事务</t>
  </si>
  <si>
    <t xml:space="preserve">    台湾事务</t>
  </si>
  <si>
    <t xml:space="preserve">  档案事务</t>
  </si>
  <si>
    <t xml:space="preserve">    档案馆</t>
  </si>
  <si>
    <t xml:space="preserve">  民主党派及工商联事务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</si>
  <si>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</si>
  <si>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</si>
  <si>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</si>
  <si>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组织事务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</si>
  <si>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</si>
  <si>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</si>
  <si>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</si>
  <si>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</si>
  <si>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</si>
  <si>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</si>
  <si>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</si>
  <si>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</si>
  <si>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</si>
  <si>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</si>
  <si>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</si>
  <si>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</si>
  <si>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</si>
  <si>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</si>
  <si>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</si>
  <si>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质量安全监管</t>
  </si>
  <si>
    <t xml:space="preserve">    食品安全监管</t>
  </si>
  <si>
    <t xml:space="preserve">    其他市场监督管理事务</t>
  </si>
  <si>
    <t>二、国防支出</t>
  </si>
  <si>
    <t xml:space="preserve">  国防动员</t>
  </si>
  <si>
    <t xml:space="preserve">    民兵</t>
  </si>
  <si>
    <t>三、公共安全支出</t>
  </si>
  <si>
    <t xml:space="preserve">  公安</t>
  </si>
  <si>
    <t xml:space="preserve">    执法办案</t>
  </si>
  <si>
    <t xml:space="preserve">    其他公安支出</t>
  </si>
  <si>
    <t xml:space="preserve">  国家安全</t>
  </si>
  <si>
    <t xml:space="preserve">  检察</t>
  </si>
  <si>
    <t xml:space="preserve">  法院</t>
  </si>
  <si>
    <t xml:space="preserve">  司法</t>
  </si>
  <si>
    <t xml:space="preserve">    基层司法业务</t>
  </si>
  <si>
    <t xml:space="preserve">    普法宣传</t>
  </si>
  <si>
    <t xml:space="preserve">    律师管理</t>
  </si>
  <si>
    <t xml:space="preserve">    公共法律服务</t>
  </si>
  <si>
    <t xml:space="preserve">    国家统一法律职业资格考试</t>
  </si>
  <si>
    <t xml:space="preserve">    法治建设</t>
  </si>
  <si>
    <t xml:space="preserve">    其他司法支出</t>
  </si>
  <si>
    <t>四、教育支出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</si>
  <si>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</si>
  <si>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</si>
  <si>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</si>
  <si>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</si>
  <si>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</si>
  <si>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</si>
  <si>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</si>
  <si>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</si>
  <si>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</si>
  <si>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</si>
  <si>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</si>
  <si>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</si>
  <si>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</si>
  <si>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</si>
  <si>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其他成人教育支出</t>
  </si>
  <si>
    <t xml:space="preserve">  广播电视教育</t>
  </si>
  <si>
    <t xml:space="preserve">    广播电视学校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</si>
  <si>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</si>
  <si>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</si>
  <si>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</si>
  <si>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</si>
  <si>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</si>
  <si>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</si>
  <si>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其他教育支出(款)</t>
  </si>
  <si>
    <t xml:space="preserve">    其他教育支出(项)</t>
  </si>
  <si>
    <t>五、科学技术支出</t>
  </si>
  <si>
    <t xml:space="preserve">  科学技术管理事务</t>
  </si>
  <si>
    <t xml:space="preserve">    其他科学技术管理事务支出</t>
  </si>
  <si>
    <t xml:space="preserve">  应用研究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</si>
  <si>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</si>
  <si>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</si>
  <si>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</si>
  <si>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其他技术研究与开发支出</t>
  </si>
  <si>
    <t xml:space="preserve">  社会科学</t>
  </si>
  <si>
    <t xml:space="preserve">    其他社会科学支出</t>
  </si>
  <si>
    <t xml:space="preserve">  科学技术普及</t>
  </si>
  <si>
    <t xml:space="preserve">    其他科学技术普及支出</t>
  </si>
  <si>
    <t xml:space="preserve">  其他科学技术支出(款)</t>
  </si>
  <si>
    <t xml:space="preserve">    其他科学技术支出(项)</t>
  </si>
  <si>
    <t>六、文化旅游体育与传媒支出</t>
  </si>
  <si>
    <t xml:space="preserve">  文化和旅游</t>
  </si>
  <si>
    <t xml:space="preserve">    图书馆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</si>
  <si>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</si>
  <si>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</si>
  <si>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</si>
  <si>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</si>
  <si>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</si>
  <si>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</si>
  <si>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</si>
  <si>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</si>
  <si>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</si>
  <si>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</si>
  <si>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</si>
  <si>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</si>
  <si>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体育</t>
  </si>
  <si>
    <t xml:space="preserve">    体育场馆</t>
  </si>
  <si>
    <t xml:space="preserve">    群众体育</t>
  </si>
  <si>
    <t xml:space="preserve">    其他体育支出</t>
  </si>
  <si>
    <t xml:space="preserve">  新闻出版电影</t>
  </si>
  <si>
    <t xml:space="preserve">    新闻通讯</t>
  </si>
  <si>
    <t xml:space="preserve">    其他新闻出版电影支出</t>
  </si>
  <si>
    <t xml:space="preserve">  广播电视</t>
  </si>
  <si>
    <t xml:space="preserve">    传输发射</t>
  </si>
  <si>
    <t xml:space="preserve">    广播电视事务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</si>
  <si>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</si>
  <si>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</si>
  <si>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</si>
  <si>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</si>
  <si>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</si>
  <si>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>七、社会保障和就业支出</t>
  </si>
  <si>
    <t xml:space="preserve">  人力资源和社会保障管理事务</t>
  </si>
  <si>
    <t xml:space="preserve">    劳动保障监察</t>
  </si>
  <si>
    <t xml:space="preserve">    社会保险经办机构</t>
  </si>
  <si>
    <t xml:space="preserve">    公共就业服务和职业技能鉴定机构</t>
  </si>
  <si>
    <t xml:space="preserve">    其他人力资源和社会保障管理事务支出</t>
  </si>
  <si>
    <t xml:space="preserve">  民政管理事务</t>
  </si>
  <si>
    <t>2022年上级转移支付较多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</si>
  <si>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</si>
  <si>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</si>
  <si>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</si>
  <si>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</si>
  <si>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</si>
  <si>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</si>
  <si>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</si>
  <si>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</si>
  <si>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其他行政事业单位养老支出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</si>
  <si>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</si>
  <si>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</si>
  <si>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</si>
  <si>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</si>
  <si>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</si>
  <si>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</si>
  <si>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</si>
  <si>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</si>
  <si>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促进创业补贴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</si>
  <si>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</si>
  <si>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</si>
  <si>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</si>
  <si>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</si>
  <si>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</si>
  <si>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</si>
  <si>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</si>
  <si>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</si>
  <si>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</si>
  <si>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</si>
  <si>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</si>
  <si>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</si>
  <si>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</si>
  <si>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</si>
  <si>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</si>
  <si>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</si>
  <si>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</si>
  <si>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</si>
  <si>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</si>
  <si>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</si>
  <si>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残疾人体育</t>
  </si>
  <si>
    <t xml:space="preserve">    其他残疾人事业支出</t>
  </si>
  <si>
    <t xml:space="preserve">  红十字事业</t>
  </si>
  <si>
    <t xml:space="preserve">    其他红十字事业支出</t>
  </si>
  <si>
    <t xml:space="preserve">  临时救助</t>
  </si>
  <si>
    <t xml:space="preserve">    流浪乞讨人员救助支出</t>
  </si>
  <si>
    <t xml:space="preserve">  退役军人管理事务</t>
  </si>
  <si>
    <t xml:space="preserve">    拥军优属</t>
  </si>
  <si>
    <t xml:space="preserve">    其他退役军人事务管理支出</t>
  </si>
  <si>
    <t xml:space="preserve">  其他社会保障和就业支出(款)</t>
  </si>
  <si>
    <t xml:space="preserve">    其他社会保障和就业支出(项)</t>
  </si>
  <si>
    <t>八、卫生健康支出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</si>
  <si>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</si>
  <si>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</si>
  <si>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</si>
  <si>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</si>
  <si>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</si>
  <si>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精神病医院</t>
  </si>
  <si>
    <t xml:space="preserve">    其他专科医院</t>
  </si>
  <si>
    <t xml:space="preserve">    优抚医院</t>
  </si>
  <si>
    <t xml:space="preserve">    其他公立医院支出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</si>
  <si>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</si>
  <si>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</si>
  <si>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</si>
  <si>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</si>
  <si>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应急救治机构</t>
  </si>
  <si>
    <t xml:space="preserve">    采供血机构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</si>
  <si>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</si>
  <si>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</si>
  <si>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</si>
  <si>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</si>
  <si>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计划生育事务</t>
  </si>
  <si>
    <t xml:space="preserve">    其他计划生育事务支出</t>
  </si>
  <si>
    <t xml:space="preserve">  中医药</t>
  </si>
  <si>
    <t xml:space="preserve">    中医(民族医)药专项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</si>
  <si>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</si>
  <si>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</si>
  <si>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</si>
  <si>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</si>
  <si>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</si>
  <si>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</si>
  <si>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</si>
  <si>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疾病应急救助</t>
  </si>
  <si>
    <t xml:space="preserve">  医疗保障管理事务</t>
  </si>
  <si>
    <t xml:space="preserve">    信息化建设</t>
  </si>
  <si>
    <t xml:space="preserve">    医疗保障政策管理</t>
  </si>
  <si>
    <t xml:space="preserve">  其他卫生健康支出(款)</t>
  </si>
  <si>
    <t xml:space="preserve">    其他卫生健康支出(项)</t>
  </si>
  <si>
    <t>九、节能环保支出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</si>
  <si>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</si>
  <si>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</si>
  <si>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</si>
  <si>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</si>
  <si>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</si>
  <si>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</si>
  <si>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其他环境监测与监察支出</t>
  </si>
  <si>
    <t xml:space="preserve">  污染防治</t>
  </si>
  <si>
    <t>2022年上级转移支付较多。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</si>
  <si>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</si>
  <si>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</si>
  <si>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</si>
  <si>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</si>
  <si>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</si>
  <si>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土壤</t>
  </si>
  <si>
    <t xml:space="preserve">    其他污染防治支出</t>
  </si>
  <si>
    <t xml:space="preserve">  自然生态保护</t>
  </si>
  <si>
    <t xml:space="preserve">    生态保护</t>
  </si>
  <si>
    <t xml:space="preserve">    生物及物种资源保护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</si>
  <si>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</si>
  <si>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</si>
  <si>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</si>
  <si>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</si>
  <si>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</si>
  <si>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能源管理事务</t>
  </si>
  <si>
    <t xml:space="preserve">    其他能源管理事务支出</t>
  </si>
  <si>
    <t xml:space="preserve">  其他节能环保支出(款)</t>
  </si>
  <si>
    <t xml:space="preserve">    其他节能环保支出(项)</t>
  </si>
  <si>
    <t>十、城乡社区支出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</si>
  <si>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</si>
  <si>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</si>
  <si>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</si>
  <si>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</si>
  <si>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城乡社区公共设施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</si>
  <si>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</si>
  <si>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</si>
  <si>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</si>
  <si>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</si>
  <si>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</si>
  <si>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>十一、农林水支出</t>
  </si>
  <si>
    <t xml:space="preserve">  农业农村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</si>
  <si>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</si>
  <si>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</si>
  <si>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</si>
  <si>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</si>
  <si>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</si>
  <si>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防灾救灾</t>
  </si>
  <si>
    <t xml:space="preserve">    农业生产发展</t>
  </si>
  <si>
    <t xml:space="preserve">    农村合作经济</t>
  </si>
  <si>
    <t xml:space="preserve">    农产品加工与促销</t>
  </si>
  <si>
    <t xml:space="preserve">    农村资源保护修复与利用</t>
  </si>
  <si>
    <t xml:space="preserve">    渔业发展</t>
  </si>
  <si>
    <t xml:space="preserve">    农田建设</t>
  </si>
  <si>
    <t xml:space="preserve">    其他农业农村支出</t>
  </si>
  <si>
    <t xml:space="preserve">  林业和草原</t>
  </si>
  <si>
    <t>2023年上级转移支付较多</t>
  </si>
  <si>
    <t xml:space="preserve">    技术推广与转化</t>
  </si>
  <si>
    <t xml:space="preserve">    森林资源管理</t>
  </si>
  <si>
    <t xml:space="preserve">    森林生态效益补偿</t>
  </si>
  <si>
    <t xml:space="preserve">    动植物保护</t>
  </si>
  <si>
    <t xml:space="preserve">    执法与监督</t>
  </si>
  <si>
    <t xml:space="preserve">    林业草原防灾减灾</t>
  </si>
  <si>
    <t xml:space="preserve">    其他林业和草原支出</t>
  </si>
  <si>
    <t xml:space="preserve">  水利</t>
  </si>
  <si>
    <t xml:space="preserve">    水利工程运行与维护</t>
  </si>
  <si>
    <t xml:space="preserve">    水土保持</t>
  </si>
  <si>
    <t xml:space="preserve">    水资源节约管理与保护</t>
  </si>
  <si>
    <t xml:space="preserve">    防汛</t>
  </si>
  <si>
    <t xml:space="preserve">    农村水利</t>
  </si>
  <si>
    <t xml:space="preserve">    其他水利支出</t>
  </si>
  <si>
    <t xml:space="preserve">  巩固脱贫衔接乡村振兴</t>
  </si>
  <si>
    <t xml:space="preserve">    农村基础设施建设</t>
  </si>
  <si>
    <t xml:space="preserve">    社会发展</t>
  </si>
  <si>
    <t xml:space="preserve">    其他巩固脱贫衔接乡村振兴支出</t>
  </si>
  <si>
    <t xml:space="preserve">  普惠金融发展支出</t>
  </si>
  <si>
    <t xml:space="preserve">    农业保险保费补贴</t>
  </si>
  <si>
    <t xml:space="preserve">    补充创业担保贷款基金</t>
  </si>
  <si>
    <t>十二、交通运输支出</t>
  </si>
  <si>
    <t xml:space="preserve">  公路水路运输</t>
  </si>
  <si>
    <t xml:space="preserve">    公路建设</t>
  </si>
  <si>
    <t xml:space="preserve">    交通运输信息化建设</t>
  </si>
  <si>
    <t xml:space="preserve">    公路和运输安全</t>
  </si>
  <si>
    <t xml:space="preserve">    公路运输管理</t>
  </si>
  <si>
    <t xml:space="preserve">    其他公路水路运输支出</t>
  </si>
  <si>
    <t xml:space="preserve">   铁路运输</t>
  </si>
  <si>
    <t xml:space="preserve">    铁路安全</t>
  </si>
  <si>
    <t xml:space="preserve">  民用航空运输</t>
  </si>
  <si>
    <t xml:space="preserve">    其他民用航空运输支出</t>
  </si>
  <si>
    <t xml:space="preserve">  邮政业支出</t>
  </si>
  <si>
    <t xml:space="preserve">    其他邮政业支出</t>
  </si>
  <si>
    <t xml:space="preserve">  车辆购置税支出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</si>
  <si>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</si>
  <si>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</si>
  <si>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</si>
  <si>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</si>
  <si>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十三、资源勘探工业信息等支出</t>
  </si>
  <si>
    <t xml:space="preserve">  资源勘探开发</t>
  </si>
  <si>
    <t xml:space="preserve">   一般行政管理事务</t>
  </si>
  <si>
    <t xml:space="preserve">    其他资源勘探业支出</t>
  </si>
  <si>
    <t xml:space="preserve">  制造业</t>
  </si>
  <si>
    <t xml:space="preserve">  工业和信息产业监管</t>
  </si>
  <si>
    <t xml:space="preserve">    产业发展</t>
  </si>
  <si>
    <t xml:space="preserve">    其他工业和信息产业监管支出</t>
  </si>
  <si>
    <t xml:space="preserve">  国有资产监管</t>
  </si>
  <si>
    <t xml:space="preserve">    其他国有资产监管支出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</si>
  <si>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</si>
  <si>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</si>
  <si>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</si>
  <si>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其他资源勘探工业信息等支出(款)</t>
  </si>
  <si>
    <t xml:space="preserve">    其他资源勘探工业信息等支出(项)</t>
  </si>
  <si>
    <t>十四、商业服务业等支出</t>
  </si>
  <si>
    <t xml:space="preserve">  商业流通事务</t>
  </si>
  <si>
    <t xml:space="preserve">    其他商业流通事务支出</t>
  </si>
  <si>
    <t xml:space="preserve">  涉外发展服务支出</t>
  </si>
  <si>
    <t xml:space="preserve">    其他涉外发展服务支出</t>
  </si>
  <si>
    <t>十五、金融支出</t>
  </si>
  <si>
    <t xml:space="preserve">  金融部门行政支出</t>
  </si>
  <si>
    <t xml:space="preserve">    金融部门其他行政支出</t>
  </si>
  <si>
    <t xml:space="preserve">  金融发展支出</t>
  </si>
  <si>
    <t xml:space="preserve">    补充资本金</t>
  </si>
  <si>
    <t xml:space="preserve">  其他金融支出(款)</t>
  </si>
  <si>
    <t xml:space="preserve">    其他金融支出(项)</t>
  </si>
  <si>
    <t>十六、自然资源海洋气象等支出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</si>
  <si>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</si>
  <si>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</si>
  <si>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</si>
  <si>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自然资源调查与确权登记</t>
  </si>
  <si>
    <t xml:space="preserve">    土地资源储备支出</t>
  </si>
  <si>
    <t xml:space="preserve">    地质矿产资源与环境调查</t>
  </si>
  <si>
    <t xml:space="preserve">    地质勘查与矿产资源管理</t>
  </si>
  <si>
    <t xml:space="preserve">    其他自然资源事务支出</t>
  </si>
  <si>
    <t xml:space="preserve">  气象事务</t>
  </si>
  <si>
    <t xml:space="preserve">    气象事业机构</t>
  </si>
  <si>
    <t xml:space="preserve">    气象服务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</si>
  <si>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</si>
  <si>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</si>
  <si>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</si>
  <si>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十七、住房保障支出</t>
  </si>
  <si>
    <t xml:space="preserve">  保障性安居工程支出</t>
  </si>
  <si>
    <t xml:space="preserve">    棚户区改造</t>
  </si>
  <si>
    <t xml:space="preserve">    公共租赁住房</t>
  </si>
  <si>
    <t xml:space="preserve">    老旧小区改造</t>
  </si>
  <si>
    <t xml:space="preserve">    其他保障性安居工程支出</t>
  </si>
  <si>
    <t xml:space="preserve">  住房改革支出</t>
  </si>
  <si>
    <t xml:space="preserve">    住房公积金</t>
  </si>
  <si>
    <t>十八、粮油物资储备支出</t>
  </si>
  <si>
    <t xml:space="preserve">  粮油物资事务</t>
  </si>
  <si>
    <t xml:space="preserve">    专项业务活动</t>
  </si>
  <si>
    <t xml:space="preserve">    粮食风险基金</t>
  </si>
  <si>
    <t xml:space="preserve">    物资保管保养</t>
  </si>
  <si>
    <t xml:space="preserve">    其他粮油物资事务支出</t>
  </si>
  <si>
    <t xml:space="preserve">  重要商品储备</t>
  </si>
  <si>
    <t xml:space="preserve">    应急物资储备</t>
  </si>
  <si>
    <t xml:space="preserve">    其他重要商品储备支出</t>
  </si>
  <si>
    <t>十九、灾害防治及应急管理支出</t>
  </si>
  <si>
    <t xml:space="preserve">  应急管理事务</t>
  </si>
  <si>
    <t xml:space="preserve">    灾害风险防治</t>
  </si>
  <si>
    <t xml:space="preserve">    安全监管</t>
  </si>
  <si>
    <t xml:space="preserve">    应急救援</t>
  </si>
  <si>
    <t xml:space="preserve">    其他应急管理支出</t>
  </si>
  <si>
    <t xml:space="preserve">  消防救援事务</t>
  </si>
  <si>
    <t xml:space="preserve">    消防应急救援</t>
  </si>
  <si>
    <t xml:space="preserve">    其他消防救援事务支出</t>
  </si>
  <si>
    <t xml:space="preserve">  矿山安全</t>
  </si>
  <si>
    <t xml:space="preserve">    矿山应急救援事务</t>
  </si>
  <si>
    <t xml:space="preserve">  地震事务</t>
  </si>
  <si>
    <t>2023年科目调整</t>
  </si>
  <si>
    <t xml:space="preserve">    地震监测</t>
  </si>
  <si>
    <t xml:space="preserve">    地震灾害预防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</si>
  <si>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</si>
  <si>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</si>
  <si>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</si>
  <si>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</si>
  <si>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</si>
  <si>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</si>
  <si>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  其他自然灾害救灾及恢复重建支出</t>
  </si>
  <si>
    <t xml:space="preserve">  其他灾害防治及应急管理支出(款)</t>
  </si>
  <si>
    <t xml:space="preserve">    其他灾害防治及应急管理支出(项)</t>
  </si>
  <si>
    <t>二十、其他支出(类)</t>
  </si>
  <si>
    <t xml:space="preserve">  其他支出(款)</t>
  </si>
  <si>
    <t xml:space="preserve">    其他支出(项)</t>
  </si>
  <si>
    <t>二十一、债务付息支出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</si>
  <si>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</si>
  <si>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</si>
  <si>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</si>
  <si>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地方政府其他一般债务付息支出</t>
  </si>
  <si>
    <t>二十二、债务发行费用支出</t>
  </si>
  <si>
    <t xml:space="preserve">  地方政府一般债务发行费用支出</t>
  </si>
  <si>
    <t>市本级二○二三年一般公共预算支出分经济科目执行情况表</t>
  </si>
  <si>
    <t>附表三</t>
  </si>
  <si>
    <t>科目名称</t>
  </si>
  <si>
    <t>决算数</t>
  </si>
  <si>
    <t>政府预算支出分经济科目合计</t>
  </si>
  <si>
    <t>一、机关工资福利支出</t>
  </si>
  <si>
    <t>二、机关商品和服务支出</t>
  </si>
  <si>
    <t>三、机关资本性支出(一)</t>
  </si>
  <si>
    <t>四、机关资本性支出(二)</t>
  </si>
  <si>
    <t>五、对事业单位经常性补助</t>
  </si>
  <si>
    <t>六、对事业单位资本性补助</t>
  </si>
  <si>
    <t>七、对企业补助</t>
  </si>
  <si>
    <t>八、对企业资本性支出</t>
  </si>
  <si>
    <t>九、对个人和家庭的补助</t>
  </si>
  <si>
    <t>十、对社会保障基金补助</t>
  </si>
  <si>
    <t>十一、债务利息及费用支出</t>
  </si>
  <si>
    <t>十二、其他支出</t>
  </si>
  <si>
    <t>市本级二○二三年一般公共预算基本支出分经济科目执行情况表</t>
  </si>
  <si>
    <t>附表四</t>
  </si>
  <si>
    <t>基本支出支出分经济科目合计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</si>
  <si>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</si>
  <si>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</si>
  <si>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</si>
  <si>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</si>
  <si>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</si>
  <si>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</si>
  <si>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</si>
  <si>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</si>
  <si>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</si>
  <si>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</si>
  <si>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</si>
  <si>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</si>
  <si>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</si>
  <si>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</si>
  <si>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 xml:space="preserve">  设备购置</t>
  </si>
  <si>
    <t>四、对事业单位经常性补助</t>
  </si>
  <si>
    <t xml:space="preserve">  工资福利支出</t>
  </si>
  <si>
    <t xml:space="preserve">  商品和服务支出</t>
  </si>
  <si>
    <t>五、对事业单位资本性补助</t>
  </si>
  <si>
    <t xml:space="preserve">  资本性支出(一)</t>
  </si>
  <si>
    <t>六、对个人和家庭的补助</t>
  </si>
  <si>
    <t xml:space="preserve">  社会福利和救助</t>
  </si>
  <si>
    <t xml:space="preserve">  离退休费</t>
  </si>
  <si>
    <t xml:space="preserve">  其他对个人和家庭补助</t>
  </si>
  <si>
    <t>市本级二○二三年一般公共预算转移性收支平衡情况表</t>
  </si>
  <si>
    <t>附表五</t>
  </si>
  <si>
    <t>项目</t>
  </si>
  <si>
    <t>决 算 数</t>
  </si>
  <si>
    <t>一般公共预算收入</t>
  </si>
  <si>
    <t>上级补助收入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</si>
  <si>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</si>
  <si>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</si>
  <si>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</si>
  <si>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</si>
  <si>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</si>
  <si>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</si>
  <si>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</si>
  <si>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</si>
  <si>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</si>
  <si>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</si>
  <si>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</si>
  <si>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</si>
  <si>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</si>
  <si>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</si>
  <si>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</si>
  <si>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</si>
  <si>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</si>
  <si>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</si>
  <si>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</si>
  <si>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</si>
  <si>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</si>
  <si>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</si>
  <si>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</si>
  <si>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</si>
  <si>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</si>
  <si>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</si>
  <si>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</si>
  <si>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</si>
  <si>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</si>
  <si>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</si>
  <si>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</si>
  <si>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</si>
  <si>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</si>
  <si>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</si>
  <si>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</si>
  <si>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</si>
  <si>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</si>
  <si>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</si>
  <si>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</si>
  <si>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</si>
  <si>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</si>
  <si>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巩固脱贫攻坚成果衔接乡村振兴转移支付收入</t>
  </si>
  <si>
    <t xml:space="preserve">    巩固脱贫攻坚成果衔接乡村振兴转移支付支出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</si>
  <si>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</si>
  <si>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</si>
  <si>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</si>
  <si>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</si>
  <si>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</si>
  <si>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</si>
  <si>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</si>
  <si>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</si>
  <si>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</si>
  <si>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</si>
  <si>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</si>
  <si>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</si>
  <si>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</si>
  <si>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</si>
  <si>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</si>
  <si>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</si>
  <si>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</si>
  <si>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</si>
  <si>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</si>
  <si>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</si>
  <si>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</si>
  <si>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</si>
  <si>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</si>
  <si>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</si>
  <si>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</si>
  <si>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</si>
  <si>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资源勘探工业信息等共同财政事权转移支付收入  </t>
  </si>
  <si>
    <t xml:space="preserve">    资源勘探工业信息等共同财政事权转移支付支出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</si>
  <si>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</si>
  <si>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</si>
  <si>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</si>
  <si>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</si>
  <si>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</si>
  <si>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</si>
  <si>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</si>
  <si>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</si>
  <si>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</si>
  <si>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</si>
  <si>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</si>
  <si>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</si>
  <si>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</si>
  <si>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</si>
  <si>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增值税留抵退税转移支付收入</t>
  </si>
  <si>
    <t xml:space="preserve">    增值税留抵退税转移支付支出</t>
  </si>
  <si>
    <t xml:space="preserve">    其他退税减税降费转移支付收入</t>
  </si>
  <si>
    <t xml:space="preserve">    其他退税减税降费转移支付支出</t>
  </si>
  <si>
    <t xml:space="preserve">    补充县区财力转移支付收入</t>
  </si>
  <si>
    <t xml:space="preserve">    补充县区财力转移支付支出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</si>
  <si>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</si>
  <si>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</si>
  <si>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</si>
  <si>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</si>
  <si>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</si>
  <si>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</si>
  <si>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</si>
  <si>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</si>
  <si>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</si>
  <si>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</si>
  <si>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</si>
  <si>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</si>
  <si>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</si>
  <si>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</si>
  <si>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</si>
  <si>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</si>
  <si>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</si>
  <si>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资源勘探工业信息等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</si>
  <si>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</si>
  <si>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</si>
  <si>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</si>
  <si>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</si>
  <si>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</si>
  <si>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</si>
  <si>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其他支出</t>
  </si>
  <si>
    <t>下级上解收入</t>
  </si>
  <si>
    <t>上解上级支出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</si>
  <si>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</si>
  <si>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</si>
  <si>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</si>
  <si>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</si>
  <si>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待偿债再融资一般债券上年结余</t>
  </si>
  <si>
    <t>上年结余收入</t>
  </si>
  <si>
    <t xml:space="preserve">调入资金   </t>
  </si>
  <si>
    <t>调出资金</t>
  </si>
  <si>
    <t xml:space="preserve">  从政府性基金预算调入</t>
  </si>
  <si>
    <t xml:space="preserve">  从国有资本经营预算调入</t>
  </si>
  <si>
    <t xml:space="preserve">  从其他资金调入</t>
  </si>
  <si>
    <t>债务收入</t>
  </si>
  <si>
    <t>债务还本支出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</si>
  <si>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</si>
  <si>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</si>
  <si>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</si>
  <si>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</si>
  <si>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</si>
  <si>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</si>
  <si>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</si>
  <si>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</si>
  <si>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</si>
  <si>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</si>
  <si>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>债务转贷收入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</si>
  <si>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</si>
  <si>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</si>
  <si>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</si>
  <si>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</si>
  <si>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</si>
  <si>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</si>
  <si>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</si>
  <si>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</si>
  <si>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</si>
  <si>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</si>
  <si>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动用预算稳定调节基金</t>
  </si>
  <si>
    <t>安排预算稳定调节基金</t>
  </si>
  <si>
    <t>年终结余</t>
  </si>
  <si>
    <t>减:结转下年的支出</t>
  </si>
  <si>
    <t>净结余</t>
  </si>
  <si>
    <t>收  入  总  计</t>
  </si>
  <si>
    <t>支  出  总  计</t>
  </si>
  <si>
    <t>市本级二○二三年对县税收返还和转移支付分地区情况表</t>
  </si>
  <si>
    <t>附表六</t>
  </si>
  <si>
    <t>地区</t>
  </si>
  <si>
    <t>合计</t>
  </si>
  <si>
    <t>税收返还</t>
  </si>
  <si>
    <t>一般转移支付</t>
  </si>
  <si>
    <t>专项转移支付</t>
  </si>
  <si>
    <t>兴县</t>
  </si>
  <si>
    <t>岚县</t>
  </si>
  <si>
    <t>交城</t>
  </si>
  <si>
    <t>文水</t>
  </si>
  <si>
    <t>汾阳</t>
  </si>
  <si>
    <t>孝义</t>
  </si>
  <si>
    <t>交口</t>
  </si>
  <si>
    <t>中阳</t>
  </si>
  <si>
    <t>石楼</t>
  </si>
  <si>
    <t>柳林</t>
  </si>
  <si>
    <t>临县</t>
  </si>
  <si>
    <t>方山</t>
  </si>
  <si>
    <t>离石</t>
  </si>
  <si>
    <t>市本级二○二三年一般公共预算地方财力安排专项转移支付分项目情况表</t>
  </si>
  <si>
    <t>附表七</t>
  </si>
  <si>
    <t>执行数</t>
  </si>
  <si>
    <t xml:space="preserve">    知识产权奖励资助资金</t>
  </si>
  <si>
    <t xml:space="preserve">    规范提升乡镇基础设施资金</t>
  </si>
  <si>
    <t xml:space="preserve">    村级党群服务中心补短改造奖补资金</t>
  </si>
  <si>
    <t xml:space="preserve">    新入库“四上”企业扶持资金和考核合格在库“四上”   企业统计人员调查补贴</t>
  </si>
  <si>
    <t>二、公共安全支出</t>
  </si>
  <si>
    <t xml:space="preserve">    公共安全补助经费</t>
  </si>
  <si>
    <t>三、科学技术支出</t>
  </si>
  <si>
    <t xml:space="preserve">    招才引智青年人才培训资金</t>
  </si>
  <si>
    <t>四、文化旅游体育与传媒支出</t>
  </si>
  <si>
    <t xml:space="preserve">    创建国家AAA级旅游景区资金</t>
  </si>
  <si>
    <t xml:space="preserve">    革命老区文化传承会议和2023年大河论坛黄河峰会</t>
  </si>
  <si>
    <t xml:space="preserve">    文艺创作、文化产业专项资金</t>
  </si>
  <si>
    <t>五、社会保障和就业支出</t>
  </si>
  <si>
    <t xml:space="preserve">    南村烈士墓地烈士遗骸发掘鉴定迁葬资金</t>
  </si>
  <si>
    <t xml:space="preserve">    80周岁到99周岁非低保老年人高龄津贴市级补助资金</t>
  </si>
  <si>
    <t>六、卫生健康支出</t>
  </si>
  <si>
    <t xml:space="preserve">    数字健康管理专项资金</t>
  </si>
  <si>
    <t>七、节能环保支出</t>
  </si>
  <si>
    <t xml:space="preserve">    水污染防治资金</t>
  </si>
  <si>
    <t xml:space="preserve">    农村环境综合整治资金</t>
  </si>
  <si>
    <t>八、城乡社区支出</t>
  </si>
  <si>
    <t xml:space="preserve">   企业改制费用资金</t>
  </si>
  <si>
    <t>九、农林水支出</t>
  </si>
  <si>
    <t xml:space="preserve">   农村排水渠修复资金</t>
  </si>
  <si>
    <t xml:space="preserve">   普惠金融发展专项资金</t>
  </si>
  <si>
    <t>十、交通运输支出</t>
  </si>
  <si>
    <t xml:space="preserve">    农村道路改造资金</t>
  </si>
  <si>
    <t>十一、商业服务等支出</t>
  </si>
  <si>
    <t xml:space="preserve">    农村寄递物流服务全覆盖补助资金</t>
  </si>
  <si>
    <t xml:space="preserve">    商业零售企业分档奖励资金</t>
  </si>
  <si>
    <t>十二、住房保障支出</t>
  </si>
  <si>
    <t xml:space="preserve">    棚户区改造项目资金</t>
  </si>
  <si>
    <t xml:space="preserve">    住房公积金增值收益</t>
  </si>
  <si>
    <t>十三、其他支出</t>
  </si>
  <si>
    <t xml:space="preserve">    安全生产和消防工作考核奖励资金</t>
  </si>
  <si>
    <t>市本级二○二三年政府性基金收入完成情况表</t>
  </si>
  <si>
    <t>附表八</t>
  </si>
  <si>
    <t>2023年调整预算数</t>
  </si>
  <si>
    <t>完成为调整预算%</t>
  </si>
  <si>
    <t>完成为2022年决算%</t>
  </si>
  <si>
    <t xml:space="preserve">  政府性基金预算收入合计</t>
  </si>
  <si>
    <t>主要是2023年土地出让情况不及预期</t>
  </si>
  <si>
    <t>一、国有土地使用权出让金收入</t>
  </si>
  <si>
    <t>二、城市基础设施配套费收入</t>
  </si>
  <si>
    <t>三、国有土地收益基金收入</t>
  </si>
  <si>
    <t>四、农业土地开发资金收入</t>
  </si>
  <si>
    <t>五、污水处理费收入</t>
  </si>
  <si>
    <t>六、其他政府性基金收入</t>
  </si>
  <si>
    <t>市本级二○二三年政府性基金支出执行情况表</t>
  </si>
  <si>
    <t>附表九</t>
  </si>
  <si>
    <t>备      注</t>
  </si>
  <si>
    <t xml:space="preserve">  政府性基金预算支出合计</t>
  </si>
  <si>
    <t>主要是2023年土地出让情况不及预期，安排支出减少。</t>
  </si>
  <si>
    <t>一、城乡社区支出</t>
  </si>
  <si>
    <t xml:space="preserve">  国有土地使用权出让收入安排的支出</t>
  </si>
  <si>
    <t xml:space="preserve">    其他国有土地使用权出让收入安排的支出</t>
  </si>
  <si>
    <t xml:space="preserve">  国有土地收益基金安排的支出</t>
  </si>
  <si>
    <t xml:space="preserve">    征地和拆迁补偿支出</t>
  </si>
  <si>
    <t xml:space="preserve">    其他国有土地收益基金支出</t>
  </si>
  <si>
    <t xml:space="preserve">  农业土地开发资金安排的支出</t>
  </si>
  <si>
    <t xml:space="preserve">  城市基础设施配套费安排的支出</t>
  </si>
  <si>
    <t xml:space="preserve">    其他城市基础设施配套费安排的支出</t>
  </si>
  <si>
    <t xml:space="preserve">  污水处理费安排的支出</t>
  </si>
  <si>
    <t xml:space="preserve">    其他污水处理费安排的支出</t>
  </si>
  <si>
    <t xml:space="preserve">  棚户区改造专项债券收入安排的支出  </t>
  </si>
  <si>
    <t xml:space="preserve">    其他棚户区改造专项债券收入安排的支出</t>
  </si>
  <si>
    <t>二、交通运输支出</t>
  </si>
  <si>
    <t xml:space="preserve">  民航发展基金支出</t>
  </si>
  <si>
    <t xml:space="preserve">    航线和机场补贴</t>
  </si>
  <si>
    <t xml:space="preserve">  政府收费公路专项债券收入安排的支出  </t>
  </si>
  <si>
    <t xml:space="preserve">    其他政府收费公路专项债券收入安排的支出</t>
  </si>
  <si>
    <t>三、其他支出</t>
  </si>
  <si>
    <t xml:space="preserve">  彩票发行销售机构业务费安排的支出</t>
  </si>
  <si>
    <t xml:space="preserve">    福利彩票销售机构的业务费支出</t>
  </si>
  <si>
    <t xml:space="preserve">    其他彩票发行销售机构业务费安排的支出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</si>
  <si>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</si>
  <si>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</si>
  <si>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</si>
  <si>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用于残疾人事业的彩票公益金支出</t>
  </si>
  <si>
    <t xml:space="preserve">  其他政府性基金及对应专项债务收入安排的支出</t>
  </si>
  <si>
    <t>四、债务付息支出</t>
  </si>
  <si>
    <t>五、债务发行费用支出</t>
  </si>
  <si>
    <t>市本级二○二三年国有资本经营预算收支执行情况表</t>
  </si>
  <si>
    <t>附表十</t>
  </si>
  <si>
    <t>2023年执行数</t>
  </si>
  <si>
    <t>执行为预算%</t>
  </si>
  <si>
    <t>执行为2022年决算%</t>
  </si>
  <si>
    <t>收入合计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</si>
  <si>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</si>
  <si>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</si>
  <si>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</si>
  <si>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</si>
  <si>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</si>
  <si>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>支出合计</t>
  </si>
  <si>
    <t>一、社会保障和就业</t>
  </si>
  <si>
    <t>二、国有资本经营预算支出</t>
  </si>
  <si>
    <t>市本级二○二三年社会保险基金收支执行情况表</t>
  </si>
  <si>
    <t>附表十一</t>
  </si>
  <si>
    <t>社会保险基金收入项目</t>
  </si>
  <si>
    <t>2023年
预算数</t>
  </si>
  <si>
    <t>2023年执行为预算%</t>
  </si>
  <si>
    <t>社会保险基金支出项目</t>
  </si>
  <si>
    <t>一、机关事业单位养老保险基金</t>
  </si>
  <si>
    <t xml:space="preserve">    基本养老保险费收入</t>
  </si>
  <si>
    <t xml:space="preserve">    基本养老金支出</t>
  </si>
  <si>
    <t xml:space="preserve">    财政补贴收入</t>
  </si>
  <si>
    <t xml:space="preserve">    转移支出</t>
  </si>
  <si>
    <t xml:space="preserve">    利息收入</t>
  </si>
  <si>
    <t xml:space="preserve">    转移收入</t>
  </si>
  <si>
    <t>二、职工基本医疗保险基金</t>
  </si>
  <si>
    <t xml:space="preserve">    基本医疗保险费收入</t>
  </si>
  <si>
    <t xml:space="preserve">    基本医疗保险待遇支出</t>
  </si>
  <si>
    <t>三、城乡居民基本医疗保险基金</t>
  </si>
  <si>
    <t xml:space="preserve">    大病保险支出</t>
  </si>
  <si>
    <t>社会保险基金预算收入合计</t>
  </si>
  <si>
    <t>社会保险基金预算支出合计</t>
  </si>
  <si>
    <t>上年滚存结余</t>
  </si>
  <si>
    <t>年末滚存结余</t>
  </si>
  <si>
    <t>附表十二</t>
  </si>
  <si>
    <t>市本级二○二三年地方政府债务余额情况表</t>
  </si>
  <si>
    <t>单位:万元</t>
  </si>
  <si>
    <t>一般债务</t>
  </si>
  <si>
    <t>专项债务</t>
  </si>
  <si>
    <t>小计</t>
  </si>
  <si>
    <t>一般债券</t>
  </si>
  <si>
    <t>向国际组织借款</t>
  </si>
  <si>
    <t>其他一般债务</t>
  </si>
  <si>
    <t>专项债券</t>
  </si>
  <si>
    <t>其他专项债务</t>
  </si>
  <si>
    <t>上年末地方政府债务余额</t>
  </si>
  <si>
    <t>本年地方政府债务余额限额(预算数)</t>
  </si>
  <si>
    <t>本年地方政府债务(转贷)收入</t>
  </si>
  <si>
    <t>本年地方政府债务还本支出</t>
  </si>
  <si>
    <t>本年采用其他方式化解的债务本金</t>
  </si>
  <si>
    <t>年末地方政府债务余额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</si>
</sst>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#,##0.00_ "/>
    <numFmt numFmtId="178" formatCode="0_ "/>
    <numFmt numFmtId="179" formatCode="#,##0.00_ ;\-#,##0.00;;"/>
    <numFmt numFmtId="180" formatCode="0.0_ "/>
    <numFmt numFmtId="181" formatCode="0.00_);[Red]\(0.00\)"/>
    <numFmt numFmtId="182" formatCode="0.00_ "/>
  </numFmts>
  <fonts count="54">
    <font>
      <sz val="12"/>
      <name val="宋体"/>
      <charset val="134"/>
    </font>
    <font>
      <sz val="18"/>
      <name val="方正小标宋简体"/>
      <charset val="134"/>
    </font>
    <font>
      <sz val="10"/>
      <name val="宋体"/>
      <charset val="134"/>
    </font>
    <font>
      <sz val="9"/>
      <name val="Times New Roman"/>
      <charset val="0"/>
    </font>
    <font>
      <sz val="22"/>
      <name val="方正小标宋简体"/>
      <charset val="134"/>
    </font>
    <font>
      <sz val="12"/>
      <name val="黑体"/>
      <charset val="134"/>
    </font>
    <font>
      <sz val="16.5"/>
      <color rgb="FF000000"/>
      <name val="仿宋"/>
      <charset val="134"/>
    </font>
    <font>
      <sz val="20"/>
      <color rgb="FFFF0000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0"/>
      <name val="仿宋_GB2312"/>
      <charset val="134"/>
    </font>
    <font>
      <b/>
      <sz val="12"/>
      <name val="宋体"/>
      <charset val="134"/>
    </font>
    <font>
      <b/>
      <sz val="12"/>
      <name val="楷体_GB2312"/>
      <charset val="134"/>
    </font>
    <font>
      <sz val="16"/>
      <name val="华文中宋"/>
      <charset val="134"/>
    </font>
    <font>
      <sz val="20"/>
      <name val="方正小标宋简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</font>
    <font>
      <b/>
      <sz val="16"/>
      <name val="华文中宋"/>
      <charset val="134"/>
    </font>
    <font>
      <sz val="12"/>
      <color indexed="10"/>
      <name val="宋体"/>
      <charset val="134"/>
    </font>
    <font>
      <sz val="12"/>
      <name val="楷体_GB2312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24"/>
      <name val="方正小标宋简体"/>
      <charset val="134"/>
    </font>
    <font>
      <sz val="22"/>
      <name val="宋体"/>
      <charset val="134"/>
    </font>
    <font>
      <sz val="12"/>
      <color rgb="FFFF0000"/>
      <name val="宋体"/>
      <charset val="134"/>
    </font>
    <font>
      <sz val="24"/>
      <name val="宋体"/>
      <charset val="134"/>
    </font>
    <font>
      <sz val="14"/>
      <name val="黑体"/>
      <charset val="134"/>
    </font>
    <font>
      <sz val="30"/>
      <name val="方正小标宋简体"/>
      <charset val="134"/>
    </font>
    <font>
      <sz val="18"/>
      <name val="宋体"/>
      <charset val="134"/>
    </font>
    <font>
      <sz val="18"/>
      <name val="楷体_GB2312"/>
      <charset val="134"/>
    </font>
    <font>
      <sz val="18"/>
      <name val="黑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9"/>
      <name val="宋体"/>
      <charset val="134"/>
    </font>
    <font>
      <sz val="10"/>
      <name val="Arial"/>
      <charset val="0"/>
    </font>
    <font>
      <sz val="10"/>
      <color indexed="8"/>
      <name val="Arial"/>
      <charset val="0"/>
    </font>
    <font>
      <sz val="11"/>
      <color theme="1"/>
      <name val="宋体"/>
      <charset val="13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67">
    <xf numFmtId="0" fontId="0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6" borderId="15" applyNumberFormat="0" applyAlignment="0" applyProtection="0">
      <alignment vertical="center"/>
    </xf>
    <xf numFmtId="0" fontId="41" fillId="3" borderId="16" applyNumberFormat="0" applyAlignment="0" applyProtection="0">
      <alignment vertical="center"/>
    </xf>
    <xf numFmtId="0" fontId="42" fillId="3" borderId="15" applyNumberFormat="0" applyAlignment="0" applyProtection="0">
      <alignment vertical="center"/>
    </xf>
    <xf numFmtId="0" fontId="43" fillId="7" borderId="17" applyNumberFormat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0" fillId="0" borderId="0" applyProtection="0"/>
    <xf numFmtId="0" fontId="0" fillId="0" borderId="0" applyProtection="0">
      <alignment vertical="center"/>
    </xf>
    <xf numFmtId="0" fontId="50" fillId="0" borderId="0"/>
    <xf numFmtId="0" fontId="51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>
      <alignment vertical="center"/>
    </xf>
    <xf numFmtId="0" fontId="5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0" fillId="0" borderId="0"/>
    <xf numFmtId="0" fontId="52" fillId="0" borderId="0" applyProtection="0"/>
    <xf numFmtId="0" fontId="53" fillId="0" borderId="0"/>
    <xf numFmtId="0" fontId="0" fillId="0" borderId="0"/>
    <xf numFmtId="0" fontId="0" fillId="0" borderId="0"/>
  </cellStyleXfs>
  <cellXfs count="171">
    <xf numFmtId="0" fontId="0" fillId="0" borderId="0" xfId="0" applyAlignment="1"/>
    <xf numFmtId="0" fontId="0" fillId="0" borderId="0" xfId="0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0" fillId="0" borderId="6" xfId="52" applyFont="1" applyFill="1" applyBorder="1" applyAlignment="1">
      <alignment vertical="center"/>
    </xf>
    <xf numFmtId="0" fontId="0" fillId="0" borderId="6" xfId="0" applyFont="1" applyFill="1" applyBorder="1" applyAlignment="1" applyProtection="1">
      <alignment vertical="center"/>
    </xf>
    <xf numFmtId="0" fontId="3" fillId="0" borderId="0" xfId="52" applyFont="1" applyFill="1" applyBorder="1" applyAlignment="1">
      <alignment horizontal="center"/>
    </xf>
    <xf numFmtId="0" fontId="3" fillId="0" borderId="0" xfId="52" applyFont="1" applyFill="1" applyBorder="1" applyAlignment="1"/>
    <xf numFmtId="0" fontId="3" fillId="0" borderId="0" xfId="52" applyFont="1" applyFill="1" applyBorder="1" applyAlignment="1">
      <alignment vertical="center"/>
    </xf>
    <xf numFmtId="0" fontId="4" fillId="0" borderId="0" xfId="52" applyFont="1" applyFill="1" applyBorder="1" applyAlignment="1">
      <alignment horizontal="center"/>
    </xf>
    <xf numFmtId="22" fontId="0" fillId="0" borderId="0" xfId="52" applyNumberFormat="1" applyFont="1" applyFill="1" applyBorder="1" applyAlignment="1">
      <alignment vertical="center"/>
    </xf>
    <xf numFmtId="22" fontId="0" fillId="0" borderId="0" xfId="52" applyNumberFormat="1" applyFont="1" applyFill="1" applyBorder="1" applyAlignment="1">
      <alignment horizontal="left" vertical="center" indent="1"/>
    </xf>
    <xf numFmtId="22" fontId="0" fillId="0" borderId="0" xfId="52" applyNumberFormat="1" applyFont="1" applyFill="1" applyBorder="1" applyAlignment="1">
      <alignment horizontal="center" vertical="center"/>
    </xf>
    <xf numFmtId="0" fontId="5" fillId="0" borderId="6" xfId="52" applyFont="1" applyFill="1" applyBorder="1" applyAlignment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right" vertical="center" shrinkToFit="1"/>
    </xf>
    <xf numFmtId="177" fontId="0" fillId="0" borderId="6" xfId="0" applyNumberFormat="1" applyFont="1" applyFill="1" applyBorder="1" applyAlignment="1" applyProtection="1">
      <alignment horizontal="right" vertical="center" shrinkToFit="1"/>
    </xf>
    <xf numFmtId="178" fontId="0" fillId="0" borderId="6" xfId="52" applyNumberFormat="1" applyFont="1" applyFill="1" applyBorder="1" applyAlignment="1">
      <alignment vertical="center"/>
    </xf>
    <xf numFmtId="178" fontId="0" fillId="0" borderId="6" xfId="1" applyNumberFormat="1" applyFont="1" applyBorder="1" applyAlignment="1">
      <alignment horizontal="right" vertical="center"/>
    </xf>
    <xf numFmtId="0" fontId="0" fillId="0" borderId="6" xfId="52" applyFont="1" applyFill="1" applyBorder="1" applyAlignment="1">
      <alignment vertical="center" wrapText="1"/>
    </xf>
    <xf numFmtId="0" fontId="0" fillId="0" borderId="6" xfId="52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justify"/>
    </xf>
    <xf numFmtId="22" fontId="0" fillId="0" borderId="0" xfId="52" applyNumberFormat="1" applyFont="1" applyFill="1" applyBorder="1" applyAlignment="1">
      <alignment horizontal="right" vertical="center"/>
    </xf>
    <xf numFmtId="0" fontId="5" fillId="0" borderId="4" xfId="52" applyFont="1" applyFill="1" applyBorder="1" applyAlignment="1">
      <alignment horizontal="center" vertical="center" wrapText="1"/>
    </xf>
    <xf numFmtId="0" fontId="7" fillId="0" borderId="0" xfId="52" applyFont="1" applyFill="1" applyBorder="1" applyAlignment="1">
      <alignment horizontal="center"/>
    </xf>
    <xf numFmtId="179" fontId="0" fillId="0" borderId="7" xfId="0" applyNumberFormat="1" applyFont="1" applyFill="1" applyBorder="1" applyAlignment="1" applyProtection="1">
      <alignment horizontal="right" vertical="center"/>
    </xf>
    <xf numFmtId="179" fontId="0" fillId="0" borderId="8" xfId="0" applyNumberFormat="1" applyFont="1" applyFill="1" applyBorder="1" applyAlignment="1" applyProtection="1">
      <alignment horizontal="right" vertical="center"/>
    </xf>
    <xf numFmtId="0" fontId="0" fillId="0" borderId="4" xfId="52" applyFont="1" applyFill="1" applyBorder="1" applyAlignment="1" applyProtection="1">
      <alignment vertical="center" wrapText="1"/>
      <protection locked="0"/>
    </xf>
    <xf numFmtId="177" fontId="0" fillId="0" borderId="4" xfId="1" applyNumberFormat="1" applyFont="1" applyBorder="1" applyAlignment="1">
      <alignment horizontal="center" vertical="center"/>
    </xf>
    <xf numFmtId="0" fontId="0" fillId="0" borderId="6" xfId="52" applyFont="1" applyFill="1" applyBorder="1" applyAlignment="1"/>
    <xf numFmtId="0" fontId="8" fillId="0" borderId="0" xfId="0" applyFont="1" applyFill="1" applyBorder="1" applyAlignment="1" applyProtection="1"/>
    <xf numFmtId="0" fontId="9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Alignment="1" applyProtection="1"/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176" fontId="0" fillId="0" borderId="6" xfId="0" applyNumberFormat="1" applyFont="1" applyFill="1" applyBorder="1" applyAlignment="1" applyProtection="1">
      <alignment horizontal="right" vertical="center"/>
    </xf>
    <xf numFmtId="0" fontId="2" fillId="0" borderId="6" xfId="0" applyFont="1" applyFill="1" applyBorder="1" applyAlignment="1" applyProtection="1">
      <alignment vertical="center"/>
    </xf>
    <xf numFmtId="0" fontId="2" fillId="0" borderId="6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vertical="center" shrinkToFit="1"/>
    </xf>
    <xf numFmtId="0" fontId="4" fillId="0" borderId="0" xfId="0" applyFont="1" applyFill="1" applyBorder="1" applyAlignment="1" applyProtection="1"/>
    <xf numFmtId="0" fontId="0" fillId="0" borderId="0" xfId="0" applyFill="1" applyBorder="1" applyAlignment="1" applyProtection="1"/>
    <xf numFmtId="0" fontId="12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wrapText="1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horizontal="right" vertical="center" wrapText="1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vertical="center"/>
      <protection locked="0"/>
    </xf>
    <xf numFmtId="176" fontId="11" fillId="0" borderId="6" xfId="0" applyNumberFormat="1" applyFont="1" applyFill="1" applyBorder="1" applyAlignment="1" applyProtection="1">
      <alignment horizontal="right" vertical="center"/>
    </xf>
    <xf numFmtId="177" fontId="11" fillId="0" borderId="6" xfId="0" applyNumberFormat="1" applyFont="1" applyFill="1" applyBorder="1" applyAlignment="1" applyProtection="1">
      <alignment horizontal="right" vertical="center" shrinkToFit="1"/>
    </xf>
    <xf numFmtId="0" fontId="0" fillId="0" borderId="6" xfId="0" applyFont="1" applyFill="1" applyBorder="1" applyAlignment="1" applyProtection="1">
      <alignment vertical="center" wrapText="1"/>
      <protection locked="0"/>
    </xf>
    <xf numFmtId="0" fontId="0" fillId="0" borderId="6" xfId="0" applyFont="1" applyFill="1" applyBorder="1" applyAlignment="1" applyProtection="1">
      <alignment vertical="center"/>
      <protection locked="0"/>
    </xf>
    <xf numFmtId="0" fontId="0" fillId="2" borderId="6" xfId="0" applyFont="1" applyFill="1" applyBorder="1" applyAlignment="1" applyProtection="1">
      <alignment vertical="center"/>
      <protection locked="0"/>
    </xf>
    <xf numFmtId="0" fontId="0" fillId="0" borderId="9" xfId="0" applyNumberFormat="1" applyFont="1" applyFill="1" applyBorder="1" applyAlignment="1" applyProtection="1">
      <alignment vertical="center"/>
    </xf>
    <xf numFmtId="0" fontId="0" fillId="0" borderId="9" xfId="0" applyNumberFormat="1" applyFont="1" applyFill="1" applyBorder="1" applyAlignment="1" applyProtection="1">
      <alignment horizontal="right" vertical="center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vertical="center" wrapText="1"/>
    </xf>
    <xf numFmtId="0" fontId="0" fillId="0" borderId="6" xfId="0" applyFont="1" applyFill="1" applyBorder="1" applyAlignment="1" applyProtection="1"/>
    <xf numFmtId="0" fontId="13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12" fillId="0" borderId="0" xfId="58" applyFont="1" applyFill="1" applyAlignment="1">
      <alignment horizontal="center"/>
    </xf>
    <xf numFmtId="0" fontId="9" fillId="0" borderId="0" xfId="0" applyFont="1" applyFill="1" applyAlignment="1" applyProtection="1"/>
    <xf numFmtId="0" fontId="0" fillId="0" borderId="0" xfId="0" applyFont="1" applyFill="1" applyAlignment="1" applyProtection="1"/>
    <xf numFmtId="176" fontId="0" fillId="0" borderId="0" xfId="0" applyNumberFormat="1" applyFont="1" applyFill="1" applyAlignment="1" applyProtection="1"/>
    <xf numFmtId="0" fontId="0" fillId="0" borderId="0" xfId="0" applyFill="1" applyAlignment="1" applyProtection="1"/>
    <xf numFmtId="0" fontId="14" fillId="0" borderId="0" xfId="0" applyNumberFormat="1" applyFont="1" applyFill="1" applyAlignment="1" applyProtection="1">
      <alignment horizontal="center" vertical="center"/>
    </xf>
    <xf numFmtId="176" fontId="14" fillId="0" borderId="0" xfId="0" applyNumberFormat="1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horizontal="left" vertical="center" wrapText="1" shrinkToFit="1"/>
      <protection locked="0"/>
    </xf>
    <xf numFmtId="176" fontId="15" fillId="0" borderId="0" xfId="0" applyNumberFormat="1" applyFont="1" applyFill="1" applyAlignment="1" applyProtection="1">
      <alignment horizontal="left" vertical="center" shrinkToFit="1"/>
      <protection locked="0"/>
    </xf>
    <xf numFmtId="180" fontId="15" fillId="0" borderId="0" xfId="0" applyNumberFormat="1" applyFont="1" applyFill="1" applyAlignment="1" applyProtection="1">
      <alignment horizontal="right" vertical="center"/>
      <protection locked="0"/>
    </xf>
    <xf numFmtId="0" fontId="16" fillId="0" borderId="6" xfId="58" applyFont="1" applyFill="1" applyBorder="1" applyAlignment="1">
      <alignment horizontal="center" vertical="center" shrinkToFit="1"/>
    </xf>
    <xf numFmtId="176" fontId="16" fillId="0" borderId="2" xfId="58" applyNumberFormat="1" applyFont="1" applyFill="1" applyBorder="1" applyAlignment="1">
      <alignment horizontal="center" vertical="center" wrapText="1"/>
    </xf>
    <xf numFmtId="0" fontId="16" fillId="0" borderId="6" xfId="58" applyFont="1" applyFill="1" applyBorder="1" applyAlignment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  <protection locked="0"/>
    </xf>
    <xf numFmtId="176" fontId="17" fillId="0" borderId="2" xfId="0" applyNumberFormat="1" applyFont="1" applyFill="1" applyBorder="1" applyAlignment="1" applyProtection="1">
      <alignment horizontal="right" vertical="center"/>
    </xf>
    <xf numFmtId="176" fontId="17" fillId="0" borderId="6" xfId="0" applyNumberFormat="1" applyFont="1" applyFill="1" applyBorder="1" applyAlignment="1" applyProtection="1">
      <alignment horizontal="right" vertical="center"/>
    </xf>
    <xf numFmtId="0" fontId="0" fillId="0" borderId="6" xfId="0" applyFont="1" applyBorder="1" applyAlignment="1" applyProtection="1">
      <alignment vertical="center" wrapText="1"/>
      <protection locked="0"/>
    </xf>
    <xf numFmtId="177" fontId="9" fillId="0" borderId="6" xfId="0" applyNumberFormat="1" applyFont="1" applyFill="1" applyBorder="1" applyAlignment="1" applyProtection="1">
      <alignment wrapText="1"/>
      <protection locked="0"/>
    </xf>
    <xf numFmtId="0" fontId="13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1" fillId="0" borderId="0" xfId="0" applyFont="1" applyAlignment="1" applyProtection="1"/>
    <xf numFmtId="0" fontId="0" fillId="0" borderId="0" xfId="0" applyFont="1" applyAlignment="1" applyProtection="1"/>
    <xf numFmtId="0" fontId="1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right"/>
    </xf>
    <xf numFmtId="176" fontId="19" fillId="0" borderId="0" xfId="0" applyNumberFormat="1" applyFont="1" applyAlignment="1" applyProtection="1"/>
    <xf numFmtId="0" fontId="20" fillId="0" borderId="0" xfId="0" applyFont="1" applyAlignment="1" applyProtection="1">
      <alignment horizontal="right"/>
    </xf>
    <xf numFmtId="0" fontId="16" fillId="0" borderId="6" xfId="0" applyFont="1" applyFill="1" applyBorder="1" applyAlignment="1" applyProtection="1">
      <alignment horizontal="center" vertical="center"/>
    </xf>
    <xf numFmtId="0" fontId="16" fillId="0" borderId="6" xfId="0" applyFont="1" applyFill="1" applyBorder="1" applyAlignment="1" applyProtection="1">
      <alignment horizontal="center" vertical="center" wrapText="1"/>
    </xf>
    <xf numFmtId="0" fontId="16" fillId="0" borderId="6" xfId="0" applyFont="1" applyBorder="1" applyAlignment="1" applyProtection="1">
      <alignment horizontal="center" vertical="center" wrapText="1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right" vertical="center"/>
    </xf>
    <xf numFmtId="0" fontId="22" fillId="0" borderId="6" xfId="0" applyNumberFormat="1" applyFont="1" applyFill="1" applyBorder="1" applyAlignment="1" applyProtection="1">
      <alignment horizontal="center" vertical="center"/>
    </xf>
    <xf numFmtId="0" fontId="22" fillId="0" borderId="6" xfId="0" applyNumberFormat="1" applyFont="1" applyFill="1" applyBorder="1" applyAlignment="1" applyProtection="1">
      <alignment vertical="center"/>
    </xf>
    <xf numFmtId="3" fontId="2" fillId="0" borderId="6" xfId="0" applyNumberFormat="1" applyFont="1" applyFill="1" applyBorder="1" applyAlignment="1" applyProtection="1">
      <alignment horizontal="right" vertical="center"/>
    </xf>
    <xf numFmtId="0" fontId="2" fillId="0" borderId="6" xfId="0" applyNumberFormat="1" applyFont="1" applyFill="1" applyBorder="1" applyAlignment="1" applyProtection="1">
      <alignment vertical="center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/>
    <xf numFmtId="0" fontId="0" fillId="3" borderId="0" xfId="0" applyFont="1" applyFill="1" applyBorder="1" applyAlignment="1" applyProtection="1">
      <alignment vertical="center"/>
    </xf>
    <xf numFmtId="0" fontId="0" fillId="3" borderId="0" xfId="0" applyFont="1" applyFill="1" applyBorder="1" applyAlignment="1" applyProtection="1"/>
    <xf numFmtId="178" fontId="0" fillId="0" borderId="0" xfId="0" applyNumberFormat="1" applyFont="1" applyFill="1" applyBorder="1" applyAlignment="1" applyProtection="1"/>
    <xf numFmtId="181" fontId="0" fillId="0" borderId="0" xfId="0" applyNumberFormat="1" applyFill="1" applyBorder="1" applyAlignment="1" applyProtection="1"/>
    <xf numFmtId="0" fontId="0" fillId="0" borderId="0" xfId="0" applyFill="1" applyBorder="1" applyAlignment="1" applyProtection="1">
      <alignment horizontal="left"/>
    </xf>
    <xf numFmtId="178" fontId="24" fillId="0" borderId="0" xfId="0" applyNumberFormat="1" applyFont="1" applyFill="1" applyBorder="1" applyAlignment="1" applyProtection="1">
      <alignment horizontal="center" vertical="center"/>
    </xf>
    <xf numFmtId="1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178" fontId="0" fillId="0" borderId="0" xfId="0" applyNumberFormat="1" applyFont="1" applyFill="1" applyBorder="1" applyAlignment="1" applyProtection="1">
      <alignment vertical="center"/>
    </xf>
    <xf numFmtId="181" fontId="0" fillId="0" borderId="0" xfId="0" applyNumberFormat="1" applyFont="1" applyFill="1" applyBorder="1" applyAlignment="1" applyProtection="1">
      <alignment vertical="center"/>
    </xf>
    <xf numFmtId="178" fontId="5" fillId="0" borderId="6" xfId="0" applyNumberFormat="1" applyFont="1" applyFill="1" applyBorder="1" applyAlignment="1" applyProtection="1">
      <alignment horizontal="center" vertical="center" wrapText="1"/>
    </xf>
    <xf numFmtId="181" fontId="5" fillId="0" borderId="6" xfId="0" applyNumberFormat="1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 wrapText="1" shrinkToFit="1"/>
    </xf>
    <xf numFmtId="181" fontId="11" fillId="3" borderId="6" xfId="0" applyNumberFormat="1" applyFont="1" applyFill="1" applyBorder="1" applyAlignment="1" applyProtection="1">
      <alignment horizontal="right" vertical="center"/>
    </xf>
    <xf numFmtId="0" fontId="17" fillId="3" borderId="6" xfId="0" applyFont="1" applyFill="1" applyBorder="1" applyAlignment="1" applyProtection="1">
      <alignment vertical="center" wrapText="1"/>
    </xf>
    <xf numFmtId="181" fontId="0" fillId="3" borderId="6" xfId="0" applyNumberFormat="1" applyFont="1" applyFill="1" applyBorder="1" applyAlignment="1" applyProtection="1">
      <alignment horizontal="right" vertical="center"/>
    </xf>
    <xf numFmtId="177" fontId="17" fillId="3" borderId="6" xfId="0" applyNumberFormat="1" applyFont="1" applyFill="1" applyBorder="1" applyAlignment="1" applyProtection="1">
      <alignment vertical="center"/>
    </xf>
    <xf numFmtId="181" fontId="0" fillId="2" borderId="6" xfId="0" applyNumberFormat="1" applyFont="1" applyFill="1" applyBorder="1" applyAlignment="1" applyProtection="1">
      <alignment horizontal="right" vertical="center"/>
    </xf>
    <xf numFmtId="177" fontId="17" fillId="2" borderId="6" xfId="0" applyNumberFormat="1" applyFont="1" applyFill="1" applyBorder="1" applyAlignment="1" applyProtection="1">
      <alignment vertical="center"/>
    </xf>
    <xf numFmtId="0" fontId="11" fillId="3" borderId="6" xfId="0" applyFont="1" applyFill="1" applyBorder="1" applyAlignment="1" applyProtection="1"/>
    <xf numFmtId="0" fontId="0" fillId="3" borderId="6" xfId="0" applyFont="1" applyFill="1" applyBorder="1" applyAlignment="1" applyProtection="1"/>
    <xf numFmtId="0" fontId="0" fillId="3" borderId="6" xfId="60" applyNumberFormat="1" applyFont="1" applyFill="1" applyBorder="1" applyAlignment="1" applyProtection="1">
      <alignment horizontal="left" vertical="center"/>
    </xf>
    <xf numFmtId="0" fontId="0" fillId="2" borderId="6" xfId="60" applyNumberFormat="1" applyFont="1" applyFill="1" applyBorder="1" applyAlignment="1" applyProtection="1">
      <alignment horizontal="left" vertical="center"/>
    </xf>
    <xf numFmtId="0" fontId="0" fillId="3" borderId="6" xfId="60" applyNumberFormat="1" applyFont="1" applyFill="1" applyBorder="1" applyAlignment="1" applyProtection="1">
      <alignment vertical="center"/>
    </xf>
    <xf numFmtId="177" fontId="17" fillId="3" borderId="6" xfId="0" applyNumberFormat="1" applyFont="1" applyFill="1" applyBorder="1" applyAlignment="1" applyProtection="1">
      <alignment vertical="center" wrapText="1"/>
    </xf>
    <xf numFmtId="0" fontId="17" fillId="3" borderId="6" xfId="0" applyFont="1" applyFill="1" applyBorder="1" applyAlignment="1" applyProtection="1">
      <alignment wrapText="1"/>
    </xf>
    <xf numFmtId="176" fontId="0" fillId="4" borderId="6" xfId="0" applyNumberFormat="1" applyFont="1" applyFill="1" applyBorder="1" applyAlignment="1" applyProtection="1">
      <alignment horizontal="right" vertical="center"/>
    </xf>
    <xf numFmtId="0" fontId="17" fillId="3" borderId="6" xfId="0" applyFont="1" applyFill="1" applyBorder="1" applyAlignment="1" applyProtection="1"/>
    <xf numFmtId="0" fontId="25" fillId="3" borderId="0" xfId="0" applyFont="1" applyFill="1" applyBorder="1" applyAlignment="1" applyProtection="1"/>
    <xf numFmtId="0" fontId="0" fillId="2" borderId="6" xfId="0" applyNumberFormat="1" applyFont="1" applyFill="1" applyBorder="1" applyAlignment="1" applyProtection="1">
      <alignment horizontal="left" vertical="center"/>
    </xf>
    <xf numFmtId="0" fontId="17" fillId="3" borderId="6" xfId="0" applyFont="1" applyFill="1" applyBorder="1" applyAlignment="1" applyProtection="1">
      <alignment vertical="center"/>
    </xf>
    <xf numFmtId="3" fontId="0" fillId="2" borderId="6" xfId="0" applyNumberFormat="1" applyFont="1" applyFill="1" applyBorder="1" applyAlignment="1" applyProtection="1">
      <alignment horizontal="right" vertical="center"/>
    </xf>
    <xf numFmtId="0" fontId="26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horizontal="distributed" vertical="center" wrapText="1"/>
    </xf>
    <xf numFmtId="0" fontId="17" fillId="0" borderId="0" xfId="0" applyFont="1" applyFill="1" applyBorder="1" applyAlignment="1" applyProtection="1"/>
    <xf numFmtId="0" fontId="0" fillId="0" borderId="11" xfId="0" applyFont="1" applyFill="1" applyBorder="1" applyAlignment="1" applyProtection="1"/>
    <xf numFmtId="176" fontId="16" fillId="0" borderId="6" xfId="0" applyNumberFormat="1" applyFont="1" applyFill="1" applyBorder="1" applyAlignment="1" applyProtection="1">
      <alignment horizontal="right" vertical="center"/>
    </xf>
    <xf numFmtId="182" fontId="16" fillId="0" borderId="6" xfId="0" applyNumberFormat="1" applyFont="1" applyFill="1" applyBorder="1" applyAlignment="1" applyProtection="1">
      <alignment horizontal="right" vertical="center"/>
    </xf>
    <xf numFmtId="0" fontId="9" fillId="0" borderId="6" xfId="0" applyFont="1" applyFill="1" applyBorder="1" applyAlignment="1" applyProtection="1">
      <alignment vertical="center"/>
    </xf>
    <xf numFmtId="0" fontId="16" fillId="0" borderId="6" xfId="0" applyFont="1" applyFill="1" applyBorder="1" applyAlignment="1" applyProtection="1">
      <alignment vertical="center"/>
    </xf>
    <xf numFmtId="176" fontId="15" fillId="0" borderId="6" xfId="0" applyNumberFormat="1" applyFont="1" applyFill="1" applyBorder="1" applyAlignment="1" applyProtection="1">
      <alignment horizontal="right" vertical="center"/>
    </xf>
    <xf numFmtId="177" fontId="15" fillId="0" borderId="6" xfId="0" applyNumberFormat="1" applyFont="1" applyFill="1" applyBorder="1" applyAlignment="1" applyProtection="1">
      <alignment horizontal="right" vertical="center"/>
    </xf>
    <xf numFmtId="0" fontId="15" fillId="0" borderId="6" xfId="0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horizontal="left" vertical="center" wrapText="1"/>
      <protection locked="0"/>
    </xf>
    <xf numFmtId="0" fontId="9" fillId="0" borderId="6" xfId="0" applyFont="1" applyFill="1" applyBorder="1" applyAlignment="1" applyProtection="1">
      <alignment vertical="center"/>
      <protection locked="0"/>
    </xf>
    <xf numFmtId="0" fontId="9" fillId="0" borderId="6" xfId="0" applyFont="1" applyFill="1" applyBorder="1" applyAlignment="1" applyProtection="1">
      <alignment vertical="center" wrapText="1"/>
    </xf>
    <xf numFmtId="176" fontId="15" fillId="0" borderId="6" xfId="0" applyNumberFormat="1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vertical="center" wrapText="1"/>
      <protection locked="0"/>
    </xf>
    <xf numFmtId="0" fontId="0" fillId="0" borderId="0" xfId="0" applyNumberFormat="1" applyFill="1" applyBorder="1" applyAlignment="1" applyProtection="1">
      <alignment vertical="center"/>
    </xf>
    <xf numFmtId="0" fontId="27" fillId="0" borderId="0" xfId="0" applyFont="1" applyFill="1" applyAlignment="1" applyProtection="1">
      <alignment horizontal="left"/>
    </xf>
    <xf numFmtId="0" fontId="28" fillId="0" borderId="0" xfId="0" applyFont="1" applyFill="1" applyAlignment="1" applyProtection="1">
      <alignment horizontal="center" vertical="center" wrapText="1"/>
    </xf>
    <xf numFmtId="0" fontId="29" fillId="0" borderId="0" xfId="0" applyFont="1" applyFill="1" applyAlignment="1" applyProtection="1">
      <alignment vertical="center"/>
    </xf>
    <xf numFmtId="0" fontId="30" fillId="0" borderId="0" xfId="0" applyFont="1" applyFill="1" applyAlignment="1" applyProtection="1">
      <alignment horizontal="center" vertical="center"/>
    </xf>
    <xf numFmtId="0" fontId="31" fillId="0" borderId="0" xfId="0" applyNumberFormat="1" applyFont="1" applyFill="1" applyAlignment="1" applyProtection="1">
      <alignment horizontal="center"/>
    </xf>
    <xf numFmtId="0" fontId="29" fillId="0" borderId="0" xfId="0" applyFont="1" applyFill="1" applyAlignment="1" applyProtection="1"/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4" xfId="49"/>
    <cellStyle name="常规 2 3 3" xfId="50"/>
    <cellStyle name="常规_2016项目管理财政分析表 4" xfId="51"/>
    <cellStyle name="常规_山西省2014年全省和省本级预算执行情况与2015年全省和省本级预算草案（汇总全省和省本级0123）" xfId="52"/>
    <cellStyle name="常规_2016项目管理财政分析表" xfId="53"/>
    <cellStyle name="常规_2016项目管理财政分析表 2 4" xfId="54"/>
    <cellStyle name="常规 3 3" xfId="55"/>
    <cellStyle name="常规_Sheet1" xfId="56"/>
    <cellStyle name="常规 2" xfId="57"/>
    <cellStyle name="常规_专项转移支付项目底表li" xfId="58"/>
    <cellStyle name="常规 4" xfId="59"/>
    <cellStyle name="常规 3" xfId="60"/>
    <cellStyle name="常规_全市收入" xfId="61"/>
    <cellStyle name="常规_2016项目管理财政分析表 2" xfId="62"/>
    <cellStyle name="常规 5" xfId="63"/>
    <cellStyle name="Normal" xfId="64"/>
    <cellStyle name="常规_(打印) 2007年12月份县级预算收支情况表_！汇总6月市县政府性基金预算支出目标分项内容上报情况表20170703" xfId="65"/>
    <cellStyle name="常规_(打印) 2007年12月份县级预算收支情况表" xfId="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2023&#20915;&#31639;&#24037;&#20316;\&#21525;&#26753;&#24066;03.29&#25968;&#25454;\&#22823;&#24066;&#26412;&#3242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sheet5"/>
      <sheetName val="L19"/>
      <sheetName val="L20"/>
      <sheetName val="L21"/>
      <sheetName val="L22"/>
      <sheetName val="L23"/>
    </sheetNames>
    <sheetDataSet>
      <sheetData sheetId="0"/>
      <sheetData sheetId="1"/>
      <sheetData sheetId="2"/>
      <sheetData sheetId="3">
        <row r="5">
          <cell r="C5">
            <v>780000</v>
          </cell>
        </row>
      </sheetData>
      <sheetData sheetId="4">
        <row r="5">
          <cell r="C5">
            <v>1151558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round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0"/>
  <sheetViews>
    <sheetView tabSelected="1" zoomScale="55" zoomScaleNormal="55" workbookViewId="0">
      <selection activeCell="E5" sqref="E5"/>
    </sheetView>
  </sheetViews>
  <sheetFormatPr defaultColWidth="9" defaultRowHeight="14.25"/>
  <cols>
    <col min="1" max="1" width="122.625" style="78" customWidth="1"/>
    <col min="2" max="16384" width="9" style="78"/>
  </cols>
  <sheetData>
    <row r="1" s="78" customFormat="1" ht="24" customHeight="1" spans="1:1">
      <c r="A1" s="165" t="s">
        <v>0</v>
      </c>
    </row>
    <row r="2" s="78" customFormat="1" ht="112.15" customHeight="1" spans="1:1">
      <c r="A2" s="166" t="s">
        <v>1</v>
      </c>
    </row>
    <row r="3" s="78" customFormat="1" ht="19.9" customHeight="1" spans="1:1">
      <c r="A3" s="167"/>
    </row>
    <row r="4" s="78" customFormat="1" ht="34.9" customHeight="1" spans="1:1">
      <c r="A4" s="168"/>
    </row>
    <row r="5" s="78" customFormat="1" ht="170" customHeight="1" spans="1:1">
      <c r="A5" s="169" t="s">
        <v>2</v>
      </c>
    </row>
    <row r="6" s="78" customFormat="1" ht="34.9" customHeight="1" spans="1:1">
      <c r="A6" s="169" t="s">
        <v>3</v>
      </c>
    </row>
    <row r="7" s="78" customFormat="1" ht="34.9" customHeight="1" spans="1:1">
      <c r="A7" s="167"/>
    </row>
    <row r="8" s="78" customFormat="1" ht="34.9" customHeight="1" spans="1:1">
      <c r="A8" s="167"/>
    </row>
    <row r="9" s="78" customFormat="1" ht="34.9" customHeight="1" spans="1:1">
      <c r="A9" s="167"/>
    </row>
    <row r="10" s="78" customFormat="1" ht="22.5" spans="1:1">
      <c r="A10" s="170"/>
    </row>
  </sheetData>
  <pageMargins left="0.751388888888889" right="0.751388888888889" top="1" bottom="1" header="0.5" footer="0.5"/>
  <pageSetup paperSize="9" scale="9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6"/>
  <sheetViews>
    <sheetView showGridLines="0" view="pageBreakPreview" zoomScaleNormal="100" workbookViewId="0">
      <pane xSplit="1" ySplit="3" topLeftCell="B18" activePane="bottomRight" state="frozen"/>
      <selection/>
      <selection pane="topRight"/>
      <selection pane="bottomLeft"/>
      <selection pane="bottomRight" activeCell="G4" sqref="G4"/>
    </sheetView>
  </sheetViews>
  <sheetFormatPr defaultColWidth="9" defaultRowHeight="14.25"/>
  <cols>
    <col min="1" max="1" width="46.2083333333333" style="51" customWidth="1"/>
    <col min="2" max="2" width="12.75" style="51" customWidth="1"/>
    <col min="3" max="3" width="12.8" style="51" customWidth="1"/>
    <col min="4" max="4" width="14.4083333333333" style="51" customWidth="1"/>
    <col min="5" max="5" width="11.625" style="51" customWidth="1"/>
    <col min="6" max="6" width="13.575" style="51" customWidth="1"/>
    <col min="7" max="7" width="26.025" style="54" customWidth="1"/>
    <col min="8" max="8" width="12.8" style="51" hidden="1" customWidth="1"/>
    <col min="9" max="9" width="14.4083333333333" style="51" hidden="1" customWidth="1"/>
    <col min="10" max="13" width="9" style="51" hidden="1" customWidth="1"/>
    <col min="14" max="14" width="12.625" style="51" hidden="1" customWidth="1"/>
    <col min="15" max="15" width="9" style="51" hidden="1" customWidth="1"/>
    <col min="16" max="16" width="9" style="51"/>
    <col min="17" max="17" width="9" style="51" hidden="1" customWidth="1"/>
    <col min="18" max="18" width="12.625" style="51"/>
    <col min="19" max="16384" width="9" style="51"/>
  </cols>
  <sheetData>
    <row r="1" s="50" customFormat="1" ht="29.45" customHeight="1" spans="1:9">
      <c r="A1" s="40" t="s">
        <v>765</v>
      </c>
      <c r="B1" s="40"/>
      <c r="C1" s="40"/>
      <c r="D1" s="40"/>
      <c r="E1" s="40"/>
      <c r="F1" s="40"/>
      <c r="G1" s="40"/>
      <c r="H1" s="40"/>
      <c r="I1" s="40"/>
    </row>
    <row r="2" s="51" customFormat="1" ht="19.15" customHeight="1" spans="1:9">
      <c r="A2" s="55" t="s">
        <v>766</v>
      </c>
      <c r="B2" s="56"/>
      <c r="C2" s="56"/>
      <c r="D2" s="56"/>
      <c r="E2" s="56"/>
      <c r="F2" s="56"/>
      <c r="G2" s="57" t="s">
        <v>6</v>
      </c>
      <c r="H2" s="56"/>
      <c r="I2" s="56"/>
    </row>
    <row r="3" s="52" customFormat="1" ht="33.95" customHeight="1" spans="1:9">
      <c r="A3" s="58" t="s">
        <v>40</v>
      </c>
      <c r="B3" s="59" t="s">
        <v>41</v>
      </c>
      <c r="C3" s="59" t="s">
        <v>42</v>
      </c>
      <c r="D3" s="59" t="s">
        <v>43</v>
      </c>
      <c r="E3" s="59" t="s">
        <v>44</v>
      </c>
      <c r="F3" s="59" t="s">
        <v>45</v>
      </c>
      <c r="G3" s="59" t="s">
        <v>767</v>
      </c>
      <c r="H3" s="59" t="s">
        <v>47</v>
      </c>
      <c r="I3" s="59" t="s">
        <v>43</v>
      </c>
    </row>
    <row r="4" s="53" customFormat="1" ht="60" customHeight="1" spans="1:14">
      <c r="A4" s="60" t="s">
        <v>768</v>
      </c>
      <c r="B4" s="61">
        <f>B5+B18+B23+B32+B33</f>
        <v>164709</v>
      </c>
      <c r="C4" s="61">
        <f t="shared" ref="C4:I4" si="0">C5+C18+C23+C32+C33</f>
        <v>140279</v>
      </c>
      <c r="D4" s="61">
        <f t="shared" si="0"/>
        <v>17617</v>
      </c>
      <c r="E4" s="62">
        <f t="shared" ref="E4:E6" si="1">C4/B4*100</f>
        <v>85.1677807527215</v>
      </c>
      <c r="F4" s="62">
        <f t="shared" ref="F4:F6" si="2">C4/H4*100</f>
        <v>46.3301858438938</v>
      </c>
      <c r="G4" s="63" t="s">
        <v>769</v>
      </c>
      <c r="H4" s="61">
        <f t="shared" si="0"/>
        <v>302781</v>
      </c>
      <c r="I4" s="61">
        <f t="shared" si="0"/>
        <v>21087</v>
      </c>
      <c r="L4" s="53">
        <v>25329</v>
      </c>
      <c r="M4" s="53">
        <v>9892</v>
      </c>
      <c r="N4" s="53">
        <f>100-F4</f>
        <v>53.6698141561062</v>
      </c>
    </row>
    <row r="5" s="53" customFormat="1" ht="28" customHeight="1" spans="1:9">
      <c r="A5" s="64" t="s">
        <v>770</v>
      </c>
      <c r="B5" s="20">
        <v>82951</v>
      </c>
      <c r="C5" s="20">
        <v>68230</v>
      </c>
      <c r="D5" s="20">
        <v>12014</v>
      </c>
      <c r="E5" s="21">
        <f t="shared" si="1"/>
        <v>82.2533785005606</v>
      </c>
      <c r="F5" s="21">
        <f t="shared" si="2"/>
        <v>50.6499194560126</v>
      </c>
      <c r="G5" s="63"/>
      <c r="H5" s="46">
        <v>134709</v>
      </c>
      <c r="I5" s="46">
        <v>9752</v>
      </c>
    </row>
    <row r="6" s="53" customFormat="1" ht="28" customHeight="1" spans="1:13">
      <c r="A6" s="65" t="s">
        <v>771</v>
      </c>
      <c r="B6" s="20">
        <v>51679</v>
      </c>
      <c r="C6" s="20">
        <v>43418</v>
      </c>
      <c r="D6" s="20">
        <v>10270</v>
      </c>
      <c r="E6" s="21">
        <f t="shared" si="1"/>
        <v>84.0147835677935</v>
      </c>
      <c r="F6" s="21">
        <f t="shared" si="2"/>
        <v>37.0384904115198</v>
      </c>
      <c r="G6" s="63"/>
      <c r="H6" s="46">
        <v>117224</v>
      </c>
      <c r="I6" s="46">
        <v>8334</v>
      </c>
      <c r="L6" s="51">
        <v>11518</v>
      </c>
      <c r="M6" s="51">
        <v>8135</v>
      </c>
    </row>
    <row r="7" s="53" customFormat="1" ht="28" customHeight="1" spans="1:9">
      <c r="A7" s="65" t="s">
        <v>772</v>
      </c>
      <c r="B7" s="20">
        <v>51679</v>
      </c>
      <c r="C7" s="20">
        <v>43418</v>
      </c>
      <c r="D7" s="20">
        <v>10270</v>
      </c>
      <c r="E7" s="21"/>
      <c r="F7" s="21"/>
      <c r="G7" s="63"/>
      <c r="H7" s="46">
        <v>42552</v>
      </c>
      <c r="I7" s="46">
        <v>8334</v>
      </c>
    </row>
    <row r="8" s="53" customFormat="1" ht="28" customHeight="1" spans="1:13">
      <c r="A8" s="65" t="s">
        <v>773</v>
      </c>
      <c r="B8" s="20">
        <v>4584</v>
      </c>
      <c r="C8" s="20">
        <v>3698</v>
      </c>
      <c r="D8" s="20">
        <v>1204</v>
      </c>
      <c r="E8" s="21">
        <f>C8/B8*100</f>
        <v>80.6719022687609</v>
      </c>
      <c r="F8" s="21">
        <f>C8/H8*100</f>
        <v>27.431199465915</v>
      </c>
      <c r="G8" s="63"/>
      <c r="H8" s="46">
        <v>13481</v>
      </c>
      <c r="I8" s="46">
        <v>1018</v>
      </c>
      <c r="L8" s="51">
        <v>924</v>
      </c>
      <c r="M8" s="51">
        <v>865</v>
      </c>
    </row>
    <row r="9" s="53" customFormat="1" ht="28" customHeight="1" spans="1:9">
      <c r="A9" s="65" t="s">
        <v>774</v>
      </c>
      <c r="B9" s="20">
        <v>687</v>
      </c>
      <c r="C9" s="20">
        <v>687</v>
      </c>
      <c r="D9" s="20"/>
      <c r="E9" s="21"/>
      <c r="F9" s="21"/>
      <c r="G9" s="63"/>
      <c r="H9" s="46">
        <v>10745</v>
      </c>
      <c r="I9" s="46"/>
    </row>
    <row r="10" s="53" customFormat="1" ht="28" customHeight="1" spans="1:9">
      <c r="A10" s="64" t="s">
        <v>775</v>
      </c>
      <c r="B10" s="20">
        <v>3897</v>
      </c>
      <c r="C10" s="20">
        <v>3011</v>
      </c>
      <c r="D10" s="20">
        <v>1204</v>
      </c>
      <c r="E10" s="21"/>
      <c r="F10" s="21"/>
      <c r="G10" s="63"/>
      <c r="H10" s="46">
        <v>2736</v>
      </c>
      <c r="I10" s="46">
        <v>1018</v>
      </c>
    </row>
    <row r="11" s="53" customFormat="1" ht="28" customHeight="1" spans="1:13">
      <c r="A11" s="64" t="s">
        <v>776</v>
      </c>
      <c r="B11" s="20">
        <v>107</v>
      </c>
      <c r="C11" s="20"/>
      <c r="D11" s="20"/>
      <c r="E11" s="21"/>
      <c r="F11" s="21"/>
      <c r="G11" s="63"/>
      <c r="H11" s="46">
        <v>19</v>
      </c>
      <c r="I11" s="46"/>
      <c r="L11" s="51">
        <v>107</v>
      </c>
      <c r="M11" s="51">
        <v>30</v>
      </c>
    </row>
    <row r="12" s="53" customFormat="1" ht="28" customHeight="1" spans="1:13">
      <c r="A12" s="65" t="s">
        <v>777</v>
      </c>
      <c r="B12" s="20">
        <v>4986</v>
      </c>
      <c r="C12" s="20">
        <v>3071</v>
      </c>
      <c r="D12" s="20">
        <v>540</v>
      </c>
      <c r="E12" s="21">
        <f>C12/B12*100</f>
        <v>61.5924588848777</v>
      </c>
      <c r="F12" s="21">
        <f>C12/H12*100</f>
        <v>114.376163873371</v>
      </c>
      <c r="G12" s="63"/>
      <c r="H12" s="46">
        <v>2685</v>
      </c>
      <c r="I12" s="46">
        <v>400</v>
      </c>
      <c r="L12" s="51">
        <v>2776</v>
      </c>
      <c r="M12" s="51">
        <v>862</v>
      </c>
    </row>
    <row r="13" s="53" customFormat="1" ht="28" customHeight="1" spans="1:9">
      <c r="A13" s="64" t="s">
        <v>778</v>
      </c>
      <c r="B13" s="20">
        <v>4986</v>
      </c>
      <c r="C13" s="20">
        <v>3071</v>
      </c>
      <c r="D13" s="20">
        <v>540</v>
      </c>
      <c r="E13" s="21"/>
      <c r="F13" s="21"/>
      <c r="G13" s="63"/>
      <c r="H13" s="46">
        <v>2685</v>
      </c>
      <c r="I13" s="46">
        <v>400</v>
      </c>
    </row>
    <row r="14" s="53" customFormat="1" ht="28" customHeight="1" spans="1:12">
      <c r="A14" s="64" t="s">
        <v>779</v>
      </c>
      <c r="B14" s="20">
        <v>1595</v>
      </c>
      <c r="C14" s="20">
        <v>1300</v>
      </c>
      <c r="D14" s="20">
        <v>1300</v>
      </c>
      <c r="E14" s="21">
        <f t="shared" ref="E14:E19" si="3">C14/B14*100</f>
        <v>81.5047021943574</v>
      </c>
      <c r="F14" s="21">
        <f t="shared" ref="F14:F19" si="4">C14/H14*100</f>
        <v>100</v>
      </c>
      <c r="G14" s="63"/>
      <c r="H14" s="46">
        <v>1300</v>
      </c>
      <c r="I14" s="46">
        <v>1300</v>
      </c>
      <c r="L14" s="51">
        <v>295</v>
      </c>
    </row>
    <row r="15" s="53" customFormat="1" ht="28" customHeight="1" spans="1:9">
      <c r="A15" s="64" t="s">
        <v>780</v>
      </c>
      <c r="B15" s="20">
        <v>1595</v>
      </c>
      <c r="C15" s="20">
        <v>1300</v>
      </c>
      <c r="D15" s="20">
        <v>1300</v>
      </c>
      <c r="E15" s="21"/>
      <c r="F15" s="21"/>
      <c r="G15" s="63"/>
      <c r="H15" s="46">
        <v>1300</v>
      </c>
      <c r="I15" s="46">
        <v>1300</v>
      </c>
    </row>
    <row r="16" s="53" customFormat="1" ht="28" customHeight="1" spans="1:9">
      <c r="A16" s="64" t="s">
        <v>781</v>
      </c>
      <c r="B16" s="20">
        <v>20000</v>
      </c>
      <c r="C16" s="20">
        <v>16743</v>
      </c>
      <c r="D16" s="20"/>
      <c r="E16" s="21"/>
      <c r="F16" s="21"/>
      <c r="G16" s="63"/>
      <c r="H16" s="46"/>
      <c r="I16" s="46"/>
    </row>
    <row r="17" s="53" customFormat="1" ht="28" customHeight="1" spans="1:9">
      <c r="A17" s="64" t="s">
        <v>782</v>
      </c>
      <c r="B17" s="20">
        <v>20000</v>
      </c>
      <c r="C17" s="20">
        <v>16743</v>
      </c>
      <c r="D17" s="20"/>
      <c r="E17" s="21"/>
      <c r="F17" s="21"/>
      <c r="G17" s="63"/>
      <c r="H17" s="46"/>
      <c r="I17" s="46"/>
    </row>
    <row r="18" s="53" customFormat="1" ht="26.4" customHeight="1" spans="1:9">
      <c r="A18" s="64" t="s">
        <v>783</v>
      </c>
      <c r="B18" s="20">
        <v>12179</v>
      </c>
      <c r="C18" s="20">
        <v>12179</v>
      </c>
      <c r="D18" s="20"/>
      <c r="E18" s="21">
        <f t="shared" si="3"/>
        <v>100</v>
      </c>
      <c r="F18" s="21">
        <f t="shared" si="4"/>
        <v>96.743188497895</v>
      </c>
      <c r="G18" s="63"/>
      <c r="H18" s="46">
        <v>12589</v>
      </c>
      <c r="I18" s="46"/>
    </row>
    <row r="19" s="53" customFormat="1" ht="26.4" customHeight="1" spans="1:9">
      <c r="A19" s="64" t="s">
        <v>784</v>
      </c>
      <c r="B19" s="20">
        <v>1079</v>
      </c>
      <c r="C19" s="20">
        <v>1079</v>
      </c>
      <c r="D19" s="20"/>
      <c r="E19" s="21">
        <f t="shared" si="3"/>
        <v>100</v>
      </c>
      <c r="F19" s="21">
        <f t="shared" si="4"/>
        <v>72.4647414372062</v>
      </c>
      <c r="G19" s="63"/>
      <c r="H19" s="46">
        <v>1489</v>
      </c>
      <c r="I19" s="46"/>
    </row>
    <row r="20" s="53" customFormat="1" ht="26.4" customHeight="1" spans="1:9">
      <c r="A20" s="64" t="s">
        <v>785</v>
      </c>
      <c r="B20" s="20">
        <v>1079</v>
      </c>
      <c r="C20" s="20">
        <v>1079</v>
      </c>
      <c r="D20" s="20"/>
      <c r="E20" s="21"/>
      <c r="F20" s="21"/>
      <c r="G20" s="63"/>
      <c r="H20" s="46">
        <v>1263</v>
      </c>
      <c r="I20" s="46"/>
    </row>
    <row r="21" s="53" customFormat="1" ht="26.4" customHeight="1" spans="1:9">
      <c r="A21" s="64" t="s">
        <v>786</v>
      </c>
      <c r="B21" s="20">
        <v>11100</v>
      </c>
      <c r="C21" s="20">
        <v>11100</v>
      </c>
      <c r="D21" s="20"/>
      <c r="E21" s="21">
        <f t="shared" ref="E21:E24" si="5">C21/B21*100</f>
        <v>100</v>
      </c>
      <c r="F21" s="21">
        <f t="shared" ref="F21:F24" si="6">C21/H21*100</f>
        <v>100</v>
      </c>
      <c r="G21" s="63"/>
      <c r="H21" s="46">
        <v>11100</v>
      </c>
      <c r="I21" s="46"/>
    </row>
    <row r="22" s="53" customFormat="1" ht="26.4" customHeight="1" spans="1:9">
      <c r="A22" s="64" t="s">
        <v>787</v>
      </c>
      <c r="B22" s="20">
        <v>11100</v>
      </c>
      <c r="C22" s="20">
        <v>11100</v>
      </c>
      <c r="D22" s="20"/>
      <c r="E22" s="21"/>
      <c r="F22" s="21"/>
      <c r="G22" s="63"/>
      <c r="H22" s="46"/>
      <c r="I22" s="46"/>
    </row>
    <row r="23" s="53" customFormat="1" ht="26.4" customHeight="1" spans="1:9">
      <c r="A23" s="64" t="s">
        <v>788</v>
      </c>
      <c r="B23" s="20">
        <v>52628</v>
      </c>
      <c r="C23" s="20">
        <v>42919</v>
      </c>
      <c r="D23" s="20">
        <v>5000</v>
      </c>
      <c r="E23" s="21">
        <f t="shared" si="5"/>
        <v>81.5516455118948</v>
      </c>
      <c r="F23" s="21">
        <f t="shared" si="6"/>
        <v>30.4045055256447</v>
      </c>
      <c r="G23" s="63"/>
      <c r="H23" s="46">
        <f>H24+H27+H31</f>
        <v>141160</v>
      </c>
      <c r="I23" s="46">
        <v>11000</v>
      </c>
    </row>
    <row r="24" s="53" customFormat="1" ht="26.4" customHeight="1" spans="1:9">
      <c r="A24" s="64" t="s">
        <v>789</v>
      </c>
      <c r="B24" s="20">
        <v>337</v>
      </c>
      <c r="C24" s="20">
        <v>337</v>
      </c>
      <c r="D24" s="20"/>
      <c r="E24" s="21">
        <f t="shared" si="5"/>
        <v>100</v>
      </c>
      <c r="F24" s="21">
        <f t="shared" si="6"/>
        <v>80.622009569378</v>
      </c>
      <c r="G24" s="63"/>
      <c r="H24" s="46">
        <v>418</v>
      </c>
      <c r="I24" s="46"/>
    </row>
    <row r="25" s="53" customFormat="1" ht="26.4" customHeight="1" spans="1:9">
      <c r="A25" s="64" t="s">
        <v>790</v>
      </c>
      <c r="B25" s="20">
        <v>336</v>
      </c>
      <c r="C25" s="20">
        <v>336</v>
      </c>
      <c r="D25" s="20"/>
      <c r="E25" s="21"/>
      <c r="F25" s="21"/>
      <c r="G25" s="63"/>
      <c r="H25" s="46">
        <v>418</v>
      </c>
      <c r="I25" s="46"/>
    </row>
    <row r="26" s="53" customFormat="1" ht="26.4" customHeight="1" spans="1:9">
      <c r="A26" s="64" t="s">
        <v>791</v>
      </c>
      <c r="B26" s="20">
        <v>1</v>
      </c>
      <c r="C26" s="20">
        <v>1</v>
      </c>
      <c r="D26" s="20"/>
      <c r="E26" s="21"/>
      <c r="F26" s="21"/>
      <c r="G26" s="63"/>
      <c r="H26" s="46"/>
      <c r="I26" s="46"/>
    </row>
    <row r="27" s="53" customFormat="1" ht="26.4" customHeight="1" spans="1:12">
      <c r="A27" s="64" t="s">
        <v>792</v>
      </c>
      <c r="B27" s="20">
        <v>1580</v>
      </c>
      <c r="C27" s="20">
        <v>1346</v>
      </c>
      <c r="D27" s="20"/>
      <c r="E27" s="21">
        <f t="shared" ref="E27:E33" si="7">C27/B27*100</f>
        <v>85.1898734177215</v>
      </c>
      <c r="F27" s="21">
        <f t="shared" ref="F27:F33" si="8">C27/H27*100</f>
        <v>70.2872062663185</v>
      </c>
      <c r="G27" s="63"/>
      <c r="H27" s="46">
        <v>1915</v>
      </c>
      <c r="I27" s="46">
        <v>288</v>
      </c>
      <c r="L27" s="51">
        <v>234</v>
      </c>
    </row>
    <row r="28" s="53" customFormat="1" ht="26.4" customHeight="1" spans="1:9">
      <c r="A28" s="64" t="s">
        <v>793</v>
      </c>
      <c r="B28" s="20">
        <v>479</v>
      </c>
      <c r="C28" s="20">
        <v>405</v>
      </c>
      <c r="D28" s="20"/>
      <c r="E28" s="21"/>
      <c r="F28" s="21"/>
      <c r="G28" s="63"/>
      <c r="H28" s="46">
        <v>471</v>
      </c>
      <c r="I28" s="46">
        <v>179</v>
      </c>
    </row>
    <row r="29" s="53" customFormat="1" ht="26.4" customHeight="1" spans="1:17">
      <c r="A29" s="64" t="s">
        <v>794</v>
      </c>
      <c r="B29" s="20">
        <v>1064</v>
      </c>
      <c r="C29" s="20">
        <v>904</v>
      </c>
      <c r="D29" s="20"/>
      <c r="E29" s="21"/>
      <c r="F29" s="21"/>
      <c r="G29" s="63"/>
      <c r="H29" s="46">
        <v>582</v>
      </c>
      <c r="I29" s="46">
        <v>18</v>
      </c>
      <c r="Q29" s="53">
        <v>0.59</v>
      </c>
    </row>
    <row r="30" s="53" customFormat="1" ht="26.4" customHeight="1" spans="1:17">
      <c r="A30" s="64" t="s">
        <v>795</v>
      </c>
      <c r="B30" s="20">
        <v>37</v>
      </c>
      <c r="C30" s="20">
        <v>37</v>
      </c>
      <c r="D30" s="20"/>
      <c r="E30" s="21"/>
      <c r="F30" s="21"/>
      <c r="G30" s="63"/>
      <c r="H30" s="46">
        <v>57</v>
      </c>
      <c r="I30" s="46">
        <v>28</v>
      </c>
      <c r="Q30" s="53">
        <v>8.45</v>
      </c>
    </row>
    <row r="31" s="53" customFormat="1" ht="26.4" customHeight="1" spans="1:17">
      <c r="A31" s="64" t="s">
        <v>796</v>
      </c>
      <c r="B31" s="20">
        <v>50711</v>
      </c>
      <c r="C31" s="20">
        <v>41236</v>
      </c>
      <c r="D31" s="20">
        <v>5000</v>
      </c>
      <c r="E31" s="21">
        <f t="shared" si="7"/>
        <v>81.3156908757469</v>
      </c>
      <c r="F31" s="21">
        <f t="shared" si="8"/>
        <v>29.7031557261916</v>
      </c>
      <c r="G31" s="63"/>
      <c r="H31" s="46">
        <v>138827</v>
      </c>
      <c r="I31" s="46">
        <v>11000</v>
      </c>
      <c r="L31" s="51">
        <v>9475</v>
      </c>
      <c r="Q31" s="53">
        <v>9.08</v>
      </c>
    </row>
    <row r="32" s="53" customFormat="1" ht="26.4" customHeight="1" spans="1:17">
      <c r="A32" s="64" t="s">
        <v>797</v>
      </c>
      <c r="B32" s="20">
        <v>16884</v>
      </c>
      <c r="C32" s="20">
        <v>16884</v>
      </c>
      <c r="D32" s="20">
        <v>599</v>
      </c>
      <c r="E32" s="21">
        <f t="shared" si="7"/>
        <v>100</v>
      </c>
      <c r="F32" s="21">
        <f t="shared" si="8"/>
        <v>119.220449089112</v>
      </c>
      <c r="G32" s="63"/>
      <c r="H32" s="46">
        <v>14162</v>
      </c>
      <c r="I32" s="46">
        <v>328</v>
      </c>
      <c r="Q32" s="53">
        <v>118.2</v>
      </c>
    </row>
    <row r="33" s="53" customFormat="1" ht="26.4" customHeight="1" spans="1:17">
      <c r="A33" s="64" t="s">
        <v>798</v>
      </c>
      <c r="B33" s="20">
        <v>67</v>
      </c>
      <c r="C33" s="20">
        <v>67</v>
      </c>
      <c r="D33" s="20">
        <v>4</v>
      </c>
      <c r="E33" s="21">
        <f t="shared" si="7"/>
        <v>100</v>
      </c>
      <c r="F33" s="21">
        <f t="shared" si="8"/>
        <v>41.6149068322981</v>
      </c>
      <c r="G33" s="63"/>
      <c r="H33" s="46">
        <v>161</v>
      </c>
      <c r="I33" s="46">
        <v>7</v>
      </c>
      <c r="Q33" s="53">
        <f>SUM(Q29:Q32)</f>
        <v>136.32</v>
      </c>
    </row>
    <row r="34" s="51" customFormat="1" spans="7:7">
      <c r="G34" s="54"/>
    </row>
    <row r="35" s="51" customFormat="1" spans="7:7">
      <c r="G35" s="54"/>
    </row>
    <row r="36" s="51" customFormat="1" spans="7:17">
      <c r="G36" s="54"/>
      <c r="Q36" s="51">
        <v>74</v>
      </c>
    </row>
  </sheetData>
  <mergeCells count="1">
    <mergeCell ref="A1:G1"/>
  </mergeCells>
  <printOptions horizontalCentered="1"/>
  <pageMargins left="0.979166666666667" right="0.979166666666667" top="1.18055555555556" bottom="0.979166666666667" header="0.507638888888889" footer="0.790277777777778"/>
  <pageSetup paperSize="9" scale="84" firstPageNumber="39" fitToHeight="0" orientation="landscape" useFirstPageNumber="1" horizont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workbookViewId="0">
      <selection activeCell="A2" sqref="A2"/>
    </sheetView>
  </sheetViews>
  <sheetFormatPr defaultColWidth="9" defaultRowHeight="14.25" outlineLevelCol="5"/>
  <cols>
    <col min="1" max="1" width="41.875" style="36" customWidth="1"/>
    <col min="2" max="2" width="16.875" style="36" customWidth="1"/>
    <col min="3" max="3" width="16.125" style="36" customWidth="1"/>
    <col min="4" max="4" width="16.875" style="36" customWidth="1"/>
    <col min="5" max="5" width="18.525" style="36" customWidth="1"/>
    <col min="6" max="6" width="28.375" style="36" customWidth="1"/>
    <col min="7" max="16382" width="9" style="36"/>
    <col min="16383" max="16384" width="9" style="39"/>
  </cols>
  <sheetData>
    <row r="1" s="35" customFormat="1" ht="29.45" customHeight="1" spans="1:6">
      <c r="A1" s="40" t="s">
        <v>799</v>
      </c>
      <c r="B1" s="40"/>
      <c r="C1" s="40"/>
      <c r="D1" s="40"/>
      <c r="E1" s="40"/>
      <c r="F1" s="40"/>
    </row>
    <row r="2" s="36" customFormat="1" ht="19.15" customHeight="1" spans="1:6">
      <c r="A2" s="41" t="s">
        <v>800</v>
      </c>
      <c r="B2" s="42"/>
      <c r="C2" s="42"/>
      <c r="D2" s="1"/>
      <c r="E2" s="1"/>
      <c r="F2" s="43" t="s">
        <v>6</v>
      </c>
    </row>
    <row r="3" s="37" customFormat="1" ht="34.9" customHeight="1" spans="1:6">
      <c r="A3" s="44" t="s">
        <v>531</v>
      </c>
      <c r="B3" s="44" t="s">
        <v>754</v>
      </c>
      <c r="C3" s="44" t="s">
        <v>801</v>
      </c>
      <c r="D3" s="44" t="s">
        <v>802</v>
      </c>
      <c r="E3" s="44" t="s">
        <v>803</v>
      </c>
      <c r="F3" s="44" t="s">
        <v>46</v>
      </c>
    </row>
    <row r="4" s="37" customFormat="1" ht="34.9" customHeight="1" spans="1:6">
      <c r="A4" s="45" t="s">
        <v>804</v>
      </c>
      <c r="B4" s="46"/>
      <c r="C4" s="46"/>
      <c r="D4" s="21"/>
      <c r="E4" s="21"/>
      <c r="F4" s="47"/>
    </row>
    <row r="5" s="37" customFormat="1" ht="34.9" customHeight="1" spans="1:6">
      <c r="A5" s="11" t="s">
        <v>805</v>
      </c>
      <c r="B5" s="47"/>
      <c r="C5" s="47"/>
      <c r="D5" s="47"/>
      <c r="E5" s="47"/>
      <c r="F5" s="47"/>
    </row>
    <row r="6" s="37" customFormat="1" ht="34.9" customHeight="1" spans="1:6">
      <c r="A6" s="11" t="s">
        <v>806</v>
      </c>
      <c r="B6" s="48"/>
      <c r="C6" s="48"/>
      <c r="D6" s="48"/>
      <c r="E6" s="47"/>
      <c r="F6" s="47"/>
    </row>
    <row r="7" s="37" customFormat="1" ht="34.9" customHeight="1" spans="1:6">
      <c r="A7" s="11" t="s">
        <v>807</v>
      </c>
      <c r="B7" s="48"/>
      <c r="C7" s="48"/>
      <c r="D7" s="48"/>
      <c r="E7" s="47"/>
      <c r="F7" s="47"/>
    </row>
    <row r="8" s="37" customFormat="1" ht="34.9" customHeight="1" spans="1:6">
      <c r="A8" s="11" t="s">
        <v>808</v>
      </c>
      <c r="B8" s="48"/>
      <c r="C8" s="48"/>
      <c r="D8" s="48"/>
      <c r="E8" s="47"/>
      <c r="F8" s="47"/>
    </row>
    <row r="9" s="37" customFormat="1" ht="34.9" customHeight="1" spans="1:6">
      <c r="A9" s="11" t="s">
        <v>809</v>
      </c>
      <c r="B9" s="48"/>
      <c r="C9" s="48"/>
      <c r="D9" s="48"/>
      <c r="E9" s="47"/>
      <c r="F9" s="47"/>
    </row>
    <row r="10" s="37" customFormat="1" ht="34.9" customHeight="1" spans="1:6">
      <c r="A10" s="45" t="s">
        <v>810</v>
      </c>
      <c r="B10" s="46"/>
      <c r="C10" s="46"/>
      <c r="D10" s="21"/>
      <c r="E10" s="21"/>
      <c r="F10" s="47"/>
    </row>
    <row r="11" s="38" customFormat="1" ht="34.9" customHeight="1" spans="1:6">
      <c r="A11" s="49" t="s">
        <v>811</v>
      </c>
      <c r="B11" s="11"/>
      <c r="C11" s="11"/>
      <c r="D11" s="11"/>
      <c r="E11" s="11"/>
      <c r="F11" s="11"/>
    </row>
    <row r="12" s="38" customFormat="1" ht="34.9" customHeight="1" spans="1:6">
      <c r="A12" s="49" t="s">
        <v>812</v>
      </c>
      <c r="B12" s="46"/>
      <c r="C12" s="46"/>
      <c r="D12" s="21"/>
      <c r="E12" s="21"/>
      <c r="F12" s="11"/>
    </row>
  </sheetData>
  <mergeCells count="1">
    <mergeCell ref="A1:F1"/>
  </mergeCells>
  <pageMargins left="0.75" right="0.75" top="1" bottom="1" header="0.511805555555556" footer="0.511805555555556"/>
  <pageSetup paperSize="9" scale="88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41"/>
  <sheetViews>
    <sheetView topLeftCell="A17" workbookViewId="0">
      <selection activeCell="A8" sqref="A8"/>
    </sheetView>
  </sheetViews>
  <sheetFormatPr defaultColWidth="8" defaultRowHeight="14.25"/>
  <cols>
    <col min="1" max="1" width="31.175" style="13" customWidth="1"/>
    <col min="2" max="2" width="12.2583333333333" style="13" customWidth="1"/>
    <col min="3" max="3" width="13.1166666666667" style="13" customWidth="1"/>
    <col min="4" max="4" width="10.8416666666667" style="12" customWidth="1"/>
    <col min="5" max="5" width="30.725" style="12" customWidth="1"/>
    <col min="6" max="6" width="10.25" style="12" customWidth="1"/>
    <col min="7" max="7" width="10.8166666666667" style="12" customWidth="1"/>
    <col min="8" max="8" width="10.8333333333333" style="12" customWidth="1"/>
    <col min="9" max="9" width="8.125" style="13" customWidth="1"/>
    <col min="10" max="250" width="8" style="13"/>
    <col min="251" max="251" width="8" style="1"/>
    <col min="252" max="16384" width="8" style="13"/>
  </cols>
  <sheetData>
    <row r="1" s="12" customFormat="1" ht="29.45" customHeight="1" spans="1:9">
      <c r="A1" s="15" t="s">
        <v>813</v>
      </c>
      <c r="B1" s="15"/>
      <c r="C1" s="15"/>
      <c r="D1" s="15"/>
      <c r="E1" s="15"/>
      <c r="F1" s="15"/>
      <c r="G1" s="15"/>
      <c r="H1" s="15"/>
      <c r="I1" s="15"/>
    </row>
    <row r="2" s="13" customFormat="1" ht="19.15" customHeight="1" spans="1:9">
      <c r="A2" s="16" t="s">
        <v>814</v>
      </c>
      <c r="B2" s="17"/>
      <c r="C2" s="17"/>
      <c r="D2" s="18"/>
      <c r="E2" s="18"/>
      <c r="F2" s="18"/>
      <c r="G2" s="18"/>
      <c r="H2" s="18"/>
      <c r="I2" s="27" t="s">
        <v>6</v>
      </c>
    </row>
    <row r="3" s="13" customFormat="1" ht="39" customHeight="1" spans="1:13">
      <c r="A3" s="19" t="s">
        <v>815</v>
      </c>
      <c r="B3" s="19" t="s">
        <v>816</v>
      </c>
      <c r="C3" s="19" t="s">
        <v>42</v>
      </c>
      <c r="D3" s="19" t="s">
        <v>817</v>
      </c>
      <c r="E3" s="19" t="s">
        <v>818</v>
      </c>
      <c r="F3" s="19" t="s">
        <v>816</v>
      </c>
      <c r="G3" s="19" t="s">
        <v>42</v>
      </c>
      <c r="H3" s="19" t="s">
        <v>817</v>
      </c>
      <c r="I3" s="28" t="s">
        <v>46</v>
      </c>
      <c r="M3" s="29"/>
    </row>
    <row r="4" s="14" customFormat="1" ht="28" customHeight="1" spans="1:9">
      <c r="A4" s="10" t="s">
        <v>819</v>
      </c>
      <c r="B4" s="20">
        <v>25383</v>
      </c>
      <c r="C4" s="20">
        <v>34467</v>
      </c>
      <c r="D4" s="21">
        <f t="shared" ref="D4:D11" si="0">(C4/B4)*100</f>
        <v>135.787731946578</v>
      </c>
      <c r="E4" s="22" t="s">
        <v>819</v>
      </c>
      <c r="F4" s="20">
        <v>39108</v>
      </c>
      <c r="G4" s="20">
        <v>41517</v>
      </c>
      <c r="H4" s="21">
        <f t="shared" ref="H4:H6" si="1">G4/F4*100</f>
        <v>106.159864989261</v>
      </c>
      <c r="I4" s="30"/>
    </row>
    <row r="5" s="14" customFormat="1" ht="28" customHeight="1" spans="1:9">
      <c r="A5" s="10" t="s">
        <v>820</v>
      </c>
      <c r="B5" s="20">
        <v>21770</v>
      </c>
      <c r="C5" s="20">
        <v>30276</v>
      </c>
      <c r="D5" s="21">
        <f t="shared" si="0"/>
        <v>139.072117593018</v>
      </c>
      <c r="E5" s="22" t="s">
        <v>821</v>
      </c>
      <c r="F5" s="20">
        <v>39073</v>
      </c>
      <c r="G5" s="20">
        <v>41361</v>
      </c>
      <c r="H5" s="21">
        <f t="shared" si="1"/>
        <v>105.855705986231</v>
      </c>
      <c r="I5" s="31"/>
    </row>
    <row r="6" s="14" customFormat="1" ht="28" customHeight="1" spans="1:9">
      <c r="A6" s="10" t="s">
        <v>822</v>
      </c>
      <c r="B6" s="20">
        <v>3128</v>
      </c>
      <c r="C6" s="20">
        <v>3667</v>
      </c>
      <c r="D6" s="21">
        <f t="shared" si="0"/>
        <v>117.231457800512</v>
      </c>
      <c r="E6" s="22" t="s">
        <v>823</v>
      </c>
      <c r="F6" s="20">
        <v>35</v>
      </c>
      <c r="G6" s="20">
        <v>152</v>
      </c>
      <c r="H6" s="21">
        <f t="shared" si="1"/>
        <v>434.285714285714</v>
      </c>
      <c r="I6" s="31"/>
    </row>
    <row r="7" s="14" customFormat="1" ht="28" customHeight="1" spans="1:9">
      <c r="A7" s="10" t="s">
        <v>824</v>
      </c>
      <c r="B7" s="20">
        <v>224</v>
      </c>
      <c r="C7" s="20">
        <v>180</v>
      </c>
      <c r="D7" s="21">
        <f t="shared" si="0"/>
        <v>80.3571428571429</v>
      </c>
      <c r="E7" s="22" t="s">
        <v>650</v>
      </c>
      <c r="F7" s="20"/>
      <c r="G7" s="20">
        <v>4</v>
      </c>
      <c r="H7" s="21"/>
      <c r="I7" s="31"/>
    </row>
    <row r="8" s="14" customFormat="1" ht="28" customHeight="1" spans="1:9">
      <c r="A8" s="10" t="s">
        <v>825</v>
      </c>
      <c r="B8" s="20">
        <v>200</v>
      </c>
      <c r="C8" s="20">
        <v>238</v>
      </c>
      <c r="D8" s="21">
        <f t="shared" si="0"/>
        <v>119</v>
      </c>
      <c r="E8" s="23"/>
      <c r="F8" s="20"/>
      <c r="G8" s="20"/>
      <c r="H8" s="21"/>
      <c r="I8" s="31"/>
    </row>
    <row r="9" s="14" customFormat="1" ht="28" customHeight="1" spans="1:9">
      <c r="A9" s="10" t="s">
        <v>36</v>
      </c>
      <c r="B9" s="20">
        <v>61</v>
      </c>
      <c r="C9" s="20">
        <v>106</v>
      </c>
      <c r="D9" s="21">
        <f t="shared" si="0"/>
        <v>173.770491803279</v>
      </c>
      <c r="E9" s="23"/>
      <c r="F9" s="20"/>
      <c r="G9" s="20"/>
      <c r="H9" s="21"/>
      <c r="I9" s="31"/>
    </row>
    <row r="10" s="1" customFormat="1" ht="28" customHeight="1" spans="1:250">
      <c r="A10" s="24" t="s">
        <v>826</v>
      </c>
      <c r="B10" s="20">
        <v>198913</v>
      </c>
      <c r="C10" s="20">
        <v>266647</v>
      </c>
      <c r="D10" s="21">
        <f t="shared" si="0"/>
        <v>134.052073016847</v>
      </c>
      <c r="E10" s="24" t="s">
        <v>826</v>
      </c>
      <c r="F10" s="20">
        <v>180633</v>
      </c>
      <c r="G10" s="20">
        <v>209721</v>
      </c>
      <c r="H10" s="21">
        <f t="shared" ref="H10:H13" si="2">G10/F10*100</f>
        <v>116.103369816147</v>
      </c>
      <c r="I10" s="31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</row>
    <row r="11" s="1" customFormat="1" ht="28" customHeight="1" spans="1:250">
      <c r="A11" s="10" t="s">
        <v>827</v>
      </c>
      <c r="B11" s="20">
        <v>194763</v>
      </c>
      <c r="C11" s="20">
        <v>254409</v>
      </c>
      <c r="D11" s="21">
        <f t="shared" si="0"/>
        <v>130.624913356233</v>
      </c>
      <c r="E11" s="22" t="s">
        <v>828</v>
      </c>
      <c r="F11" s="20">
        <v>178133</v>
      </c>
      <c r="G11" s="20">
        <v>206955</v>
      </c>
      <c r="H11" s="21">
        <f t="shared" si="2"/>
        <v>116.180045247091</v>
      </c>
      <c r="I11" s="31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</row>
    <row r="12" s="1" customFormat="1" ht="28" customHeight="1" spans="1:250">
      <c r="A12" s="10" t="s">
        <v>822</v>
      </c>
      <c r="B12" s="20"/>
      <c r="C12" s="20">
        <v>2114</v>
      </c>
      <c r="D12" s="21"/>
      <c r="E12" s="22" t="s">
        <v>823</v>
      </c>
      <c r="F12" s="20">
        <v>500</v>
      </c>
      <c r="G12" s="20">
        <v>1017</v>
      </c>
      <c r="H12" s="21">
        <f t="shared" si="2"/>
        <v>203.4</v>
      </c>
      <c r="I12" s="31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</row>
    <row r="13" s="1" customFormat="1" ht="28" customHeight="1" spans="1:250">
      <c r="A13" s="10" t="s">
        <v>824</v>
      </c>
      <c r="B13" s="20">
        <v>2450</v>
      </c>
      <c r="C13" s="20">
        <v>8815</v>
      </c>
      <c r="D13" s="21">
        <f t="shared" ref="D13:D20" si="3">(C13/B13)*100</f>
        <v>359.795918367347</v>
      </c>
      <c r="E13" s="22" t="s">
        <v>650</v>
      </c>
      <c r="F13" s="20">
        <v>2000</v>
      </c>
      <c r="G13" s="20">
        <v>1749</v>
      </c>
      <c r="H13" s="21">
        <f t="shared" si="2"/>
        <v>87.45</v>
      </c>
      <c r="I13" s="31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</row>
    <row r="14" s="1" customFormat="1" ht="28" customHeight="1" spans="1:250">
      <c r="A14" s="10" t="s">
        <v>825</v>
      </c>
      <c r="B14" s="20">
        <v>1000</v>
      </c>
      <c r="C14" s="20">
        <v>772</v>
      </c>
      <c r="D14" s="21">
        <f t="shared" si="3"/>
        <v>77.2</v>
      </c>
      <c r="E14" s="22"/>
      <c r="F14" s="20"/>
      <c r="G14" s="20"/>
      <c r="H14" s="21"/>
      <c r="I14" s="31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</row>
    <row r="15" s="1" customFormat="1" ht="28" customHeight="1" spans="1:250">
      <c r="A15" s="10" t="s">
        <v>36</v>
      </c>
      <c r="B15" s="20">
        <v>700</v>
      </c>
      <c r="C15" s="20">
        <v>537</v>
      </c>
      <c r="D15" s="21">
        <f t="shared" si="3"/>
        <v>76.7142857142857</v>
      </c>
      <c r="E15" s="22"/>
      <c r="F15" s="20"/>
      <c r="G15" s="20"/>
      <c r="H15" s="21"/>
      <c r="I15" s="31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</row>
    <row r="16" s="1" customFormat="1" ht="28" customHeight="1" spans="1:250">
      <c r="A16" s="24" t="s">
        <v>829</v>
      </c>
      <c r="B16" s="20">
        <v>308804</v>
      </c>
      <c r="C16" s="20">
        <v>306067</v>
      </c>
      <c r="D16" s="21">
        <f t="shared" si="3"/>
        <v>99.113677283973</v>
      </c>
      <c r="E16" s="24" t="s">
        <v>829</v>
      </c>
      <c r="F16" s="20">
        <v>294812</v>
      </c>
      <c r="G16" s="20">
        <v>246041</v>
      </c>
      <c r="H16" s="21">
        <f t="shared" ref="H16:H19" si="4">G16/F16*100</f>
        <v>83.456914915268</v>
      </c>
      <c r="I16" s="32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</row>
    <row r="17" s="1" customFormat="1" ht="28" customHeight="1" spans="1:250">
      <c r="A17" s="10" t="s">
        <v>827</v>
      </c>
      <c r="B17" s="20">
        <v>111424</v>
      </c>
      <c r="C17" s="20">
        <v>112037</v>
      </c>
      <c r="D17" s="21">
        <f t="shared" si="3"/>
        <v>100.550150775416</v>
      </c>
      <c r="E17" s="22" t="s">
        <v>828</v>
      </c>
      <c r="F17" s="20">
        <v>259698</v>
      </c>
      <c r="G17" s="20">
        <v>214390</v>
      </c>
      <c r="H17" s="21">
        <f t="shared" si="4"/>
        <v>82.5535814677048</v>
      </c>
      <c r="I17" s="32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</row>
    <row r="18" s="1" customFormat="1" ht="28" customHeight="1" spans="1:250">
      <c r="A18" s="10" t="s">
        <v>822</v>
      </c>
      <c r="B18" s="20">
        <v>192730</v>
      </c>
      <c r="C18" s="20">
        <v>189465</v>
      </c>
      <c r="D18" s="21">
        <f t="shared" si="3"/>
        <v>98.3059201992425</v>
      </c>
      <c r="E18" s="22" t="s">
        <v>830</v>
      </c>
      <c r="F18" s="20"/>
      <c r="G18" s="20"/>
      <c r="H18" s="21"/>
      <c r="I18" s="32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</row>
    <row r="19" s="1" customFormat="1" ht="28" customHeight="1" spans="1:250">
      <c r="A19" s="10" t="s">
        <v>824</v>
      </c>
      <c r="B19" s="20">
        <v>3150</v>
      </c>
      <c r="C19" s="20">
        <v>2591</v>
      </c>
      <c r="D19" s="21">
        <f t="shared" si="3"/>
        <v>82.2539682539683</v>
      </c>
      <c r="E19" s="22" t="s">
        <v>650</v>
      </c>
      <c r="F19" s="20">
        <v>5000</v>
      </c>
      <c r="G19" s="20">
        <v>1336</v>
      </c>
      <c r="H19" s="21">
        <f t="shared" si="4"/>
        <v>26.72</v>
      </c>
      <c r="I19" s="32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</row>
    <row r="20" s="1" customFormat="1" ht="28" customHeight="1" spans="1:250">
      <c r="A20" s="10" t="s">
        <v>36</v>
      </c>
      <c r="B20" s="20">
        <v>1500</v>
      </c>
      <c r="C20" s="20">
        <v>1974</v>
      </c>
      <c r="D20" s="21">
        <f t="shared" si="3"/>
        <v>131.6</v>
      </c>
      <c r="E20" s="23"/>
      <c r="F20" s="20"/>
      <c r="G20" s="20"/>
      <c r="H20" s="21"/>
      <c r="I20" s="32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</row>
    <row r="21" s="1" customFormat="1" ht="28" customHeight="1" spans="1:250">
      <c r="A21" s="25" t="s">
        <v>831</v>
      </c>
      <c r="B21" s="20">
        <v>533100</v>
      </c>
      <c r="C21" s="20">
        <v>607181</v>
      </c>
      <c r="D21" s="21">
        <f>C21/B21*100</f>
        <v>113.896267116864</v>
      </c>
      <c r="E21" s="25" t="s">
        <v>832</v>
      </c>
      <c r="F21" s="20">
        <v>514553</v>
      </c>
      <c r="G21" s="20">
        <v>497279</v>
      </c>
      <c r="H21" s="21">
        <f>G21/F21*100</f>
        <v>96.6429114202036</v>
      </c>
      <c r="I21" s="3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</row>
    <row r="22" s="1" customFormat="1" ht="28" customHeight="1" spans="1:250">
      <c r="A22" s="25" t="s">
        <v>833</v>
      </c>
      <c r="B22" s="20"/>
      <c r="C22" s="20">
        <v>451963</v>
      </c>
      <c r="D22" s="21"/>
      <c r="E22" s="25" t="s">
        <v>834</v>
      </c>
      <c r="F22" s="20">
        <v>441724</v>
      </c>
      <c r="G22" s="20">
        <v>561865</v>
      </c>
      <c r="H22" s="21"/>
      <c r="I22" s="34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</row>
    <row r="23" s="1" customFormat="1" ht="28" customHeight="1" spans="1:250">
      <c r="A23" s="25" t="s">
        <v>831</v>
      </c>
      <c r="B23" s="20"/>
      <c r="C23" s="20">
        <f>C21+C22</f>
        <v>1059144</v>
      </c>
      <c r="D23" s="21"/>
      <c r="E23" s="25" t="s">
        <v>832</v>
      </c>
      <c r="F23" s="20"/>
      <c r="G23" s="20">
        <f>G21+G22</f>
        <v>1059144</v>
      </c>
      <c r="H23" s="21"/>
      <c r="I23" s="34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</row>
    <row r="24" s="13" customFormat="1" hidden="1" spans="4:251">
      <c r="D24" s="12"/>
      <c r="E24" s="12"/>
      <c r="F24" s="12"/>
      <c r="G24" s="12"/>
      <c r="H24" s="12"/>
      <c r="IQ24" s="1"/>
    </row>
    <row r="25" s="13" customFormat="1" hidden="1" spans="4:251">
      <c r="D25" s="12"/>
      <c r="E25" s="12"/>
      <c r="F25" s="12"/>
      <c r="G25" s="12"/>
      <c r="H25" s="12"/>
      <c r="IQ25" s="1"/>
    </row>
    <row r="26" s="13" customFormat="1" ht="21" hidden="1" spans="3:251">
      <c r="C26" s="26">
        <v>543443</v>
      </c>
      <c r="D26" s="12"/>
      <c r="E26" s="12"/>
      <c r="F26" s="12"/>
      <c r="G26" s="26">
        <v>535319</v>
      </c>
      <c r="H26" s="12"/>
      <c r="IQ26" s="1"/>
    </row>
    <row r="27" s="13" customFormat="1" hidden="1" spans="3:251">
      <c r="C27" s="13">
        <f>C21-C26</f>
        <v>63738</v>
      </c>
      <c r="D27" s="12"/>
      <c r="E27" s="12"/>
      <c r="F27" s="12"/>
      <c r="G27" s="13">
        <f>G21-G26</f>
        <v>-38040</v>
      </c>
      <c r="H27" s="12"/>
      <c r="IQ27" s="1"/>
    </row>
    <row r="28" s="13" customFormat="1" hidden="1" spans="3:251">
      <c r="C28" s="13">
        <f>C27/C26</f>
        <v>0.117285529485153</v>
      </c>
      <c r="D28" s="12"/>
      <c r="E28" s="12"/>
      <c r="F28" s="12"/>
      <c r="G28" s="13">
        <f>G27/G26</f>
        <v>-0.0710604331249218</v>
      </c>
      <c r="H28" s="12"/>
      <c r="IQ28" s="1"/>
    </row>
    <row r="29" s="1" customFormat="1" hidden="1" spans="1:250">
      <c r="A29" s="13"/>
      <c r="B29" s="13"/>
      <c r="C29" s="13"/>
      <c r="D29" s="12"/>
      <c r="E29" s="12"/>
      <c r="F29" s="12"/>
      <c r="G29" s="12"/>
      <c r="H29" s="12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</row>
    <row r="30" s="1" customFormat="1" hidden="1" spans="1:250">
      <c r="A30" s="13"/>
      <c r="B30" s="13"/>
      <c r="C30" s="13"/>
      <c r="D30" s="12"/>
      <c r="E30" s="12"/>
      <c r="F30" s="12"/>
      <c r="G30" s="12"/>
      <c r="H30" s="12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</row>
    <row r="31" s="1" customFormat="1" hidden="1" spans="1:250">
      <c r="A31" s="13"/>
      <c r="B31" s="13"/>
      <c r="C31" s="13"/>
      <c r="D31" s="12"/>
      <c r="E31" s="12"/>
      <c r="F31" s="12"/>
      <c r="G31" s="12"/>
      <c r="H31" s="12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3"/>
    </row>
    <row r="32" s="1" customFormat="1" hidden="1" spans="1:250">
      <c r="A32" s="13"/>
      <c r="B32" s="13"/>
      <c r="C32" s="13"/>
      <c r="D32" s="12"/>
      <c r="E32" s="12"/>
      <c r="F32" s="12"/>
      <c r="G32" s="12"/>
      <c r="H32" s="12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</row>
    <row r="33" s="1" customFormat="1" hidden="1" spans="1:250">
      <c r="A33" s="13"/>
      <c r="B33" s="13"/>
      <c r="C33" s="13"/>
      <c r="D33" s="12"/>
      <c r="E33" s="12"/>
      <c r="F33" s="12"/>
      <c r="G33" s="12"/>
      <c r="H33" s="12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</row>
    <row r="34" s="1" customFormat="1" hidden="1" spans="1:250">
      <c r="A34" s="13"/>
      <c r="B34" s="13"/>
      <c r="C34" s="13"/>
      <c r="D34" s="12"/>
      <c r="E34" s="12"/>
      <c r="F34" s="12"/>
      <c r="G34" s="12"/>
      <c r="H34" s="12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</row>
    <row r="35" s="1" customFormat="1" hidden="1" spans="1:250">
      <c r="A35" s="13"/>
      <c r="B35" s="13"/>
      <c r="C35" s="13"/>
      <c r="D35" s="12"/>
      <c r="E35" s="12"/>
      <c r="F35" s="12"/>
      <c r="G35" s="12"/>
      <c r="H35" s="12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  <c r="IO35" s="13"/>
      <c r="IP35" s="13"/>
    </row>
    <row r="36" s="1" customFormat="1" spans="1:250">
      <c r="A36" s="13"/>
      <c r="B36" s="13"/>
      <c r="C36" s="13"/>
      <c r="D36" s="12"/>
      <c r="E36" s="12"/>
      <c r="F36" s="12"/>
      <c r="G36" s="12"/>
      <c r="H36" s="12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</row>
    <row r="37" s="1" customFormat="1" spans="1:250">
      <c r="A37" s="13"/>
      <c r="B37" s="13"/>
      <c r="C37" s="13"/>
      <c r="D37" s="12"/>
      <c r="E37" s="12"/>
      <c r="F37" s="12"/>
      <c r="G37" s="12"/>
      <c r="H37" s="12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</row>
    <row r="38" s="1" customFormat="1" spans="1:250">
      <c r="A38" s="13"/>
      <c r="B38" s="13"/>
      <c r="C38" s="13"/>
      <c r="D38" s="12"/>
      <c r="E38" s="12"/>
      <c r="F38" s="12"/>
      <c r="G38" s="12"/>
      <c r="H38" s="12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  <c r="IN38" s="13"/>
      <c r="IO38" s="13"/>
      <c r="IP38" s="13"/>
    </row>
    <row r="39" s="1" customFormat="1" spans="1:250">
      <c r="A39" s="13"/>
      <c r="B39" s="13"/>
      <c r="C39" s="13"/>
      <c r="D39" s="12"/>
      <c r="E39" s="12"/>
      <c r="F39" s="12"/>
      <c r="G39" s="12"/>
      <c r="H39" s="12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  <c r="IP39" s="13"/>
    </row>
    <row r="40" s="1" customFormat="1" spans="1:250">
      <c r="A40" s="13"/>
      <c r="B40" s="13"/>
      <c r="C40" s="13"/>
      <c r="D40" s="12"/>
      <c r="E40" s="12"/>
      <c r="F40" s="12"/>
      <c r="G40" s="12"/>
      <c r="H40" s="12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  <c r="II40" s="13"/>
      <c r="IJ40" s="13"/>
      <c r="IK40" s="13"/>
      <c r="IL40" s="13"/>
      <c r="IM40" s="13"/>
      <c r="IN40" s="13"/>
      <c r="IO40" s="13"/>
      <c r="IP40" s="13"/>
    </row>
    <row r="41" s="13" customFormat="1" spans="4:251">
      <c r="D41" s="12"/>
      <c r="E41" s="12"/>
      <c r="F41" s="12"/>
      <c r="G41" s="12"/>
      <c r="H41" s="12"/>
      <c r="IQ41" s="1"/>
    </row>
  </sheetData>
  <mergeCells count="1">
    <mergeCell ref="A1:I1"/>
  </mergeCells>
  <pageMargins left="0.751388888888889" right="0.751388888888889" top="1" bottom="1" header="0.511805555555556" footer="0.511805555555556"/>
  <pageSetup paperSize="9" scale="88" fitToHeight="0" orientation="landscape" horizont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zoomScale="70" zoomScaleNormal="70" workbookViewId="0">
      <selection activeCell="Q27" sqref="Q27"/>
    </sheetView>
  </sheetViews>
  <sheetFormatPr defaultColWidth="12.1833333333333" defaultRowHeight="16.95" customHeight="1"/>
  <cols>
    <col min="1" max="1" width="33.4916666666667" style="1" customWidth="1"/>
    <col min="2" max="4" width="14" style="1" customWidth="1"/>
    <col min="5" max="5" width="19" style="1" customWidth="1"/>
    <col min="6" max="9" width="14" style="1" customWidth="1"/>
    <col min="10" max="255" width="12.1833333333333" style="1" customWidth="1"/>
    <col min="256" max="16384" width="12.1833333333333" style="1"/>
  </cols>
  <sheetData>
    <row r="1" s="1" customFormat="1" customHeight="1" spans="1:1">
      <c r="A1" s="1" t="s">
        <v>835</v>
      </c>
    </row>
    <row r="2" s="1" customFormat="1" ht="33.75" customHeight="1" spans="1:9">
      <c r="A2" s="2" t="s">
        <v>836</v>
      </c>
      <c r="B2" s="2"/>
      <c r="C2" s="2"/>
      <c r="D2" s="2"/>
      <c r="E2" s="2"/>
      <c r="F2" s="2"/>
      <c r="G2" s="2"/>
      <c r="H2" s="2"/>
      <c r="I2" s="2"/>
    </row>
    <row r="3" s="1" customFormat="1" customHeight="1" spans="1:9">
      <c r="A3" s="3"/>
      <c r="B3" s="3"/>
      <c r="C3" s="3"/>
      <c r="D3" s="3"/>
      <c r="E3" s="3"/>
      <c r="F3" s="3"/>
      <c r="G3" s="3"/>
      <c r="H3" s="3"/>
      <c r="I3" s="3"/>
    </row>
    <row r="4" s="1" customFormat="1" customHeight="1" spans="1:9">
      <c r="A4" s="3" t="s">
        <v>837</v>
      </c>
      <c r="B4" s="3"/>
      <c r="C4" s="3"/>
      <c r="D4" s="3"/>
      <c r="E4" s="3"/>
      <c r="F4" s="3"/>
      <c r="G4" s="3"/>
      <c r="H4" s="3"/>
      <c r="I4" s="3"/>
    </row>
    <row r="5" s="1" customFormat="1" ht="36" customHeight="1" spans="1:9">
      <c r="A5" s="4" t="s">
        <v>531</v>
      </c>
      <c r="B5" s="4" t="s">
        <v>697</v>
      </c>
      <c r="C5" s="5" t="s">
        <v>838</v>
      </c>
      <c r="D5" s="6"/>
      <c r="E5" s="6"/>
      <c r="F5" s="7"/>
      <c r="G5" s="5" t="s">
        <v>839</v>
      </c>
      <c r="H5" s="6"/>
      <c r="I5" s="7"/>
    </row>
    <row r="6" s="1" customFormat="1" ht="36" customHeight="1" spans="1:9">
      <c r="A6" s="8"/>
      <c r="B6" s="8"/>
      <c r="C6" s="9" t="s">
        <v>840</v>
      </c>
      <c r="D6" s="9" t="s">
        <v>841</v>
      </c>
      <c r="E6" s="9" t="s">
        <v>842</v>
      </c>
      <c r="F6" s="9" t="s">
        <v>843</v>
      </c>
      <c r="G6" s="9" t="s">
        <v>840</v>
      </c>
      <c r="H6" s="9" t="s">
        <v>844</v>
      </c>
      <c r="I6" s="9" t="s">
        <v>845</v>
      </c>
    </row>
    <row r="7" s="1" customFormat="1" ht="36" customHeight="1" spans="1:9">
      <c r="A7" s="10" t="s">
        <v>846</v>
      </c>
      <c r="B7" s="11">
        <f>C7+G7</f>
        <v>1344581</v>
      </c>
      <c r="C7" s="11">
        <f>SUM(D7:F7)</f>
        <v>850681</v>
      </c>
      <c r="D7" s="11">
        <v>850092</v>
      </c>
      <c r="E7" s="11">
        <v>15</v>
      </c>
      <c r="F7" s="11">
        <v>574</v>
      </c>
      <c r="G7" s="11">
        <f>SUM(H7:I7)</f>
        <v>493900</v>
      </c>
      <c r="H7" s="11">
        <v>493900</v>
      </c>
      <c r="I7" s="11"/>
    </row>
    <row r="8" s="1" customFormat="1" ht="36" customHeight="1" spans="1:9">
      <c r="A8" s="10" t="s">
        <v>847</v>
      </c>
      <c r="B8" s="11">
        <f>C8+G8</f>
        <v>1499186</v>
      </c>
      <c r="C8" s="11">
        <v>931686</v>
      </c>
      <c r="D8" s="11"/>
      <c r="E8" s="11"/>
      <c r="F8" s="11"/>
      <c r="G8" s="11">
        <f>SUM(H8:I8)</f>
        <v>567500</v>
      </c>
      <c r="H8" s="11">
        <v>567500</v>
      </c>
      <c r="I8" s="11"/>
    </row>
    <row r="9" s="1" customFormat="1" ht="36" customHeight="1" spans="1:9">
      <c r="A9" s="10" t="s">
        <v>848</v>
      </c>
      <c r="B9" s="11">
        <f>C9+G9</f>
        <v>261200</v>
      </c>
      <c r="C9" s="11">
        <f>SUM(D9:F9)</f>
        <v>172600</v>
      </c>
      <c r="D9" s="11">
        <v>172600</v>
      </c>
      <c r="E9" s="11"/>
      <c r="F9" s="11"/>
      <c r="G9" s="11">
        <f>SUM(H9:I9)</f>
        <v>88600</v>
      </c>
      <c r="H9" s="11">
        <v>88600</v>
      </c>
      <c r="I9" s="11"/>
    </row>
    <row r="10" s="1" customFormat="1" ht="36" customHeight="1" spans="1:9">
      <c r="A10" s="10" t="s">
        <v>849</v>
      </c>
      <c r="B10" s="11">
        <v>106595</v>
      </c>
      <c r="C10" s="11">
        <f>SUM(D10:F10)</f>
        <v>91595</v>
      </c>
      <c r="D10" s="11">
        <v>91548</v>
      </c>
      <c r="E10" s="11">
        <v>2</v>
      </c>
      <c r="F10" s="11">
        <v>45</v>
      </c>
      <c r="G10" s="11">
        <f>SUM(H10:I10)</f>
        <v>15000</v>
      </c>
      <c r="H10" s="11">
        <v>15000</v>
      </c>
      <c r="I10" s="11"/>
    </row>
    <row r="11" s="1" customFormat="1" ht="36" customHeight="1" spans="1:9">
      <c r="A11" s="10" t="s">
        <v>850</v>
      </c>
      <c r="B11" s="11"/>
      <c r="C11" s="11"/>
      <c r="D11" s="11"/>
      <c r="E11" s="11"/>
      <c r="F11" s="11"/>
      <c r="G11" s="11"/>
      <c r="H11" s="11"/>
      <c r="I11" s="11"/>
    </row>
    <row r="12" s="1" customFormat="1" ht="36" customHeight="1" spans="1:9">
      <c r="A12" s="10" t="s">
        <v>851</v>
      </c>
      <c r="B12" s="11">
        <f>C12+G12</f>
        <v>1499186</v>
      </c>
      <c r="C12" s="11">
        <f>SUM(D12:F12)</f>
        <v>931686</v>
      </c>
      <c r="D12" s="11">
        <f>D7+D9-D10-D11</f>
        <v>931144</v>
      </c>
      <c r="E12" s="11">
        <f>E7+E9-E10-E11</f>
        <v>13</v>
      </c>
      <c r="F12" s="11">
        <f>F7-F10-F11</f>
        <v>529</v>
      </c>
      <c r="G12" s="11">
        <f>SUM(H12:I12)</f>
        <v>567500</v>
      </c>
      <c r="H12" s="11">
        <v>567500</v>
      </c>
      <c r="I12" s="11"/>
    </row>
    <row r="13" s="1" customFormat="1" ht="15.55" customHeight="1"/>
    <row r="14" s="1" customFormat="1" ht="15.55" customHeight="1"/>
    <row r="15" s="1" customFormat="1" ht="15.55" customHeight="1"/>
    <row r="16" s="1" customFormat="1" ht="15.55" customHeight="1"/>
  </sheetData>
  <mergeCells count="7">
    <mergeCell ref="A2:I2"/>
    <mergeCell ref="A3:I3"/>
    <mergeCell ref="A4:I4"/>
    <mergeCell ref="C5:F5"/>
    <mergeCell ref="G5:I5"/>
    <mergeCell ref="A5:A6"/>
    <mergeCell ref="B5:B6"/>
  </mergeCells>
  <pageMargins left="0.751388888888889" right="0.751388888888889" top="1" bottom="1" header="0.5" footer="0.5"/>
  <pageSetup paperSize="9" scale="81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21"/>
  <sheetViews>
    <sheetView showGridLines="0" zoomScale="40" zoomScaleNormal="40" workbookViewId="0">
      <pane xSplit="1" ySplit="4" topLeftCell="B11" activePane="bottomRight" state="frozen"/>
      <selection/>
      <selection pane="topRight"/>
      <selection pane="bottomLeft"/>
      <selection pane="bottomRight" activeCell="N18" sqref="N18"/>
    </sheetView>
  </sheetViews>
  <sheetFormatPr defaultColWidth="9" defaultRowHeight="14.25"/>
  <cols>
    <col min="1" max="1" width="35.5" style="51" customWidth="1"/>
    <col min="2" max="2" width="17.7" style="51" customWidth="1"/>
    <col min="3" max="3" width="13.7" style="51" customWidth="1"/>
    <col min="4" max="4" width="14" style="51" customWidth="1"/>
    <col min="5" max="5" width="15" style="51" customWidth="1"/>
    <col min="6" max="6" width="15" style="151" customWidth="1"/>
    <col min="7" max="7" width="33.6" style="51" customWidth="1"/>
    <col min="8" max="8" width="9" style="51"/>
    <col min="9" max="9" width="13.7" style="51" hidden="1" customWidth="1"/>
    <col min="10" max="13" width="9" style="51" hidden="1" customWidth="1"/>
    <col min="14" max="16384" width="9" style="51"/>
  </cols>
  <sheetData>
    <row r="1" s="148" customFormat="1" ht="29.4" customHeight="1" spans="1:9">
      <c r="A1" s="40" t="s">
        <v>4</v>
      </c>
      <c r="B1" s="40"/>
      <c r="C1" s="40"/>
      <c r="D1" s="40"/>
      <c r="E1" s="40"/>
      <c r="F1" s="40"/>
      <c r="G1" s="40"/>
      <c r="I1" s="40"/>
    </row>
    <row r="2" s="51" customFormat="1" ht="19.05" customHeight="1" spans="1:9">
      <c r="A2" s="55" t="s">
        <v>5</v>
      </c>
      <c r="B2" s="56"/>
      <c r="C2" s="56"/>
      <c r="D2" s="56"/>
      <c r="E2" s="66"/>
      <c r="F2" s="66"/>
      <c r="G2" s="67" t="s">
        <v>6</v>
      </c>
      <c r="I2" s="164"/>
    </row>
    <row r="3" s="149" customFormat="1" ht="39" customHeight="1" spans="1:9">
      <c r="A3" s="59" t="s">
        <v>7</v>
      </c>
      <c r="B3" s="59" t="s">
        <v>8</v>
      </c>
      <c r="C3" s="59" t="s">
        <v>9</v>
      </c>
      <c r="D3" s="59" t="s">
        <v>10</v>
      </c>
      <c r="E3" s="68" t="s">
        <v>11</v>
      </c>
      <c r="F3" s="69" t="s">
        <v>12</v>
      </c>
      <c r="G3" s="69" t="s">
        <v>13</v>
      </c>
      <c r="I3" s="59" t="s">
        <v>14</v>
      </c>
    </row>
    <row r="4" s="150" customFormat="1" ht="25" customHeight="1" spans="1:12">
      <c r="A4" s="101" t="s">
        <v>15</v>
      </c>
      <c r="B4" s="152">
        <f>B5+B19</f>
        <v>783188</v>
      </c>
      <c r="C4" s="152">
        <f>C5+C19</f>
        <v>780000</v>
      </c>
      <c r="D4" s="152">
        <v>45552</v>
      </c>
      <c r="E4" s="153">
        <f>C4/B4*100</f>
        <v>99.5929457550422</v>
      </c>
      <c r="F4" s="153">
        <f>C4/I4*100</f>
        <v>105.568465887174</v>
      </c>
      <c r="G4" s="154"/>
      <c r="I4" s="152">
        <f>I5+I19</f>
        <v>738857</v>
      </c>
      <c r="L4" s="150">
        <f>C4-B4</f>
        <v>-3188</v>
      </c>
    </row>
    <row r="5" s="150" customFormat="1" ht="24" customHeight="1" spans="1:9">
      <c r="A5" s="155" t="s">
        <v>16</v>
      </c>
      <c r="B5" s="156">
        <v>694477</v>
      </c>
      <c r="C5" s="156">
        <v>561737</v>
      </c>
      <c r="D5" s="156">
        <v>41167</v>
      </c>
      <c r="E5" s="157">
        <f t="shared" ref="E5:E16" si="0">C5/B5*100</f>
        <v>80.886336048566</v>
      </c>
      <c r="F5" s="157">
        <f t="shared" ref="F5:F16" si="1">C5/I5*100</f>
        <v>84.8185286909937</v>
      </c>
      <c r="G5" s="154"/>
      <c r="I5" s="156">
        <v>662281</v>
      </c>
    </row>
    <row r="6" s="150" customFormat="1" ht="24" customHeight="1" spans="1:9">
      <c r="A6" s="158" t="s">
        <v>17</v>
      </c>
      <c r="B6" s="156">
        <v>249352</v>
      </c>
      <c r="C6" s="156">
        <v>188428</v>
      </c>
      <c r="D6" s="156">
        <v>14715</v>
      </c>
      <c r="E6" s="157">
        <f t="shared" si="0"/>
        <v>75.5670698450383</v>
      </c>
      <c r="F6" s="157">
        <f t="shared" si="1"/>
        <v>79.3377712093844</v>
      </c>
      <c r="G6" s="159"/>
      <c r="I6" s="156">
        <v>237501</v>
      </c>
    </row>
    <row r="7" s="150" customFormat="1" ht="24" customHeight="1" spans="1:9">
      <c r="A7" s="158" t="s">
        <v>18</v>
      </c>
      <c r="B7" s="156">
        <v>170408</v>
      </c>
      <c r="C7" s="156">
        <v>155718</v>
      </c>
      <c r="D7" s="156">
        <v>16772</v>
      </c>
      <c r="E7" s="157">
        <f t="shared" si="0"/>
        <v>91.3795126989343</v>
      </c>
      <c r="F7" s="157">
        <f t="shared" si="1"/>
        <v>95.7828435051115</v>
      </c>
      <c r="G7" s="159"/>
      <c r="I7" s="156">
        <v>162574</v>
      </c>
    </row>
    <row r="8" s="150" customFormat="1" ht="24" customHeight="1" spans="1:9">
      <c r="A8" s="158" t="s">
        <v>19</v>
      </c>
      <c r="B8" s="156">
        <v>8544</v>
      </c>
      <c r="C8" s="156">
        <v>9111</v>
      </c>
      <c r="D8" s="156">
        <v>400</v>
      </c>
      <c r="E8" s="157">
        <f t="shared" si="0"/>
        <v>106.636235955056</v>
      </c>
      <c r="F8" s="157">
        <f t="shared" si="1"/>
        <v>111.956254608012</v>
      </c>
      <c r="G8" s="160"/>
      <c r="I8" s="156">
        <v>8138</v>
      </c>
    </row>
    <row r="9" s="150" customFormat="1" ht="24" customHeight="1" spans="1:9">
      <c r="A9" s="158" t="s">
        <v>20</v>
      </c>
      <c r="B9" s="156">
        <v>254366</v>
      </c>
      <c r="C9" s="156">
        <v>198937</v>
      </c>
      <c r="D9" s="156">
        <v>2496</v>
      </c>
      <c r="E9" s="157">
        <f t="shared" si="0"/>
        <v>78.2089587444863</v>
      </c>
      <c r="F9" s="157">
        <f t="shared" si="1"/>
        <v>81.8515836508315</v>
      </c>
      <c r="G9" s="161"/>
      <c r="I9" s="156">
        <v>243046</v>
      </c>
    </row>
    <row r="10" s="150" customFormat="1" ht="24" customHeight="1" spans="1:9">
      <c r="A10" s="158" t="s">
        <v>21</v>
      </c>
      <c r="B10" s="156">
        <v>5362</v>
      </c>
      <c r="C10" s="156">
        <v>2644</v>
      </c>
      <c r="D10" s="162">
        <v>1334</v>
      </c>
      <c r="E10" s="157">
        <f t="shared" si="0"/>
        <v>49.3099589705334</v>
      </c>
      <c r="F10" s="157">
        <f t="shared" si="1"/>
        <v>54.6506821000413</v>
      </c>
      <c r="G10" s="161"/>
      <c r="I10" s="156">
        <v>4838</v>
      </c>
    </row>
    <row r="11" s="150" customFormat="1" ht="24" customHeight="1" spans="1:9">
      <c r="A11" s="158" t="s">
        <v>22</v>
      </c>
      <c r="B11" s="156">
        <v>1358</v>
      </c>
      <c r="C11" s="156">
        <v>1244</v>
      </c>
      <c r="D11" s="162">
        <v>1244</v>
      </c>
      <c r="E11" s="157">
        <f t="shared" si="0"/>
        <v>91.6053019145803</v>
      </c>
      <c r="F11" s="157">
        <f t="shared" si="1"/>
        <v>95.9876543209877</v>
      </c>
      <c r="G11" s="161"/>
      <c r="I11" s="156">
        <v>1296</v>
      </c>
    </row>
    <row r="12" s="150" customFormat="1" ht="24" customHeight="1" spans="1:9">
      <c r="A12" s="158" t="s">
        <v>23</v>
      </c>
      <c r="B12" s="156">
        <v>815</v>
      </c>
      <c r="C12" s="156">
        <v>999</v>
      </c>
      <c r="D12" s="162">
        <v>999</v>
      </c>
      <c r="E12" s="157">
        <f t="shared" si="0"/>
        <v>122.576687116564</v>
      </c>
      <c r="F12" s="157">
        <f t="shared" si="1"/>
        <v>108.234019501625</v>
      </c>
      <c r="G12" s="161"/>
      <c r="I12" s="156">
        <v>923</v>
      </c>
    </row>
    <row r="13" s="150" customFormat="1" ht="24" customHeight="1" spans="1:9">
      <c r="A13" s="158" t="s">
        <v>24</v>
      </c>
      <c r="B13" s="156">
        <v>1385</v>
      </c>
      <c r="C13" s="156">
        <v>1707</v>
      </c>
      <c r="D13" s="162">
        <v>1707</v>
      </c>
      <c r="E13" s="157">
        <f t="shared" si="0"/>
        <v>123.249097472924</v>
      </c>
      <c r="F13" s="157">
        <f t="shared" si="1"/>
        <v>129.514415781487</v>
      </c>
      <c r="G13" s="161"/>
      <c r="I13" s="156">
        <v>1318</v>
      </c>
    </row>
    <row r="14" s="150" customFormat="1" ht="24" customHeight="1" spans="1:9">
      <c r="A14" s="158" t="s">
        <v>25</v>
      </c>
      <c r="B14" s="156">
        <v>325</v>
      </c>
      <c r="C14" s="156">
        <v>219</v>
      </c>
      <c r="D14" s="156">
        <v>219</v>
      </c>
      <c r="E14" s="157">
        <f t="shared" si="0"/>
        <v>67.3846153846154</v>
      </c>
      <c r="F14" s="157">
        <f t="shared" si="1"/>
        <v>73.7373737373737</v>
      </c>
      <c r="G14" s="161"/>
      <c r="I14" s="156">
        <v>297</v>
      </c>
    </row>
    <row r="15" s="150" customFormat="1" ht="24" customHeight="1" spans="1:9">
      <c r="A15" s="158" t="s">
        <v>26</v>
      </c>
      <c r="B15" s="156">
        <v>247</v>
      </c>
      <c r="C15" s="156">
        <v>134</v>
      </c>
      <c r="D15" s="156">
        <v>134</v>
      </c>
      <c r="E15" s="157"/>
      <c r="F15" s="157">
        <f t="shared" si="1"/>
        <v>150.561797752809</v>
      </c>
      <c r="G15" s="161"/>
      <c r="I15" s="156">
        <v>89</v>
      </c>
    </row>
    <row r="16" s="150" customFormat="1" ht="24" customHeight="1" spans="1:9">
      <c r="A16" s="158" t="s">
        <v>27</v>
      </c>
      <c r="B16" s="156">
        <v>30</v>
      </c>
      <c r="C16" s="162">
        <v>1047</v>
      </c>
      <c r="D16" s="162">
        <v>1047</v>
      </c>
      <c r="E16" s="157">
        <f>C16/B16*100</f>
        <v>3490</v>
      </c>
      <c r="F16" s="157">
        <f t="shared" si="1"/>
        <v>717.123287671233</v>
      </c>
      <c r="G16" s="161"/>
      <c r="I16" s="162">
        <v>146</v>
      </c>
    </row>
    <row r="17" s="150" customFormat="1" ht="24" customHeight="1" spans="1:9">
      <c r="A17" s="158" t="s">
        <v>28</v>
      </c>
      <c r="B17" s="156">
        <v>90</v>
      </c>
      <c r="C17" s="162">
        <v>77</v>
      </c>
      <c r="D17" s="162">
        <v>77</v>
      </c>
      <c r="E17" s="157"/>
      <c r="F17" s="157">
        <f t="shared" ref="F17:F24" si="2">C17/I17*100</f>
        <v>320.833333333333</v>
      </c>
      <c r="G17" s="161"/>
      <c r="I17" s="162">
        <v>24</v>
      </c>
    </row>
    <row r="18" s="150" customFormat="1" ht="24" customHeight="1" spans="1:9">
      <c r="A18" s="158" t="s">
        <v>29</v>
      </c>
      <c r="B18" s="156">
        <v>2195</v>
      </c>
      <c r="C18" s="162">
        <v>1472</v>
      </c>
      <c r="D18" s="162">
        <v>23</v>
      </c>
      <c r="E18" s="157">
        <f t="shared" ref="E17:E24" si="3">C18/B18*100</f>
        <v>67.0615034168565</v>
      </c>
      <c r="F18" s="157">
        <f t="shared" si="2"/>
        <v>70.3969392635103</v>
      </c>
      <c r="G18" s="161"/>
      <c r="I18" s="162">
        <v>2091</v>
      </c>
    </row>
    <row r="19" s="150" customFormat="1" ht="24" customHeight="1" spans="1:9">
      <c r="A19" s="155" t="s">
        <v>30</v>
      </c>
      <c r="B19" s="156">
        <v>88711</v>
      </c>
      <c r="C19" s="156">
        <v>218263</v>
      </c>
      <c r="D19" s="156">
        <v>4385</v>
      </c>
      <c r="E19" s="157">
        <f t="shared" si="3"/>
        <v>246.038259065956</v>
      </c>
      <c r="F19" s="157">
        <f t="shared" si="2"/>
        <v>285.027946092771</v>
      </c>
      <c r="G19" s="161"/>
      <c r="I19" s="156">
        <v>76576</v>
      </c>
    </row>
    <row r="20" s="150" customFormat="1" ht="24" customHeight="1" spans="1:9">
      <c r="A20" s="158" t="s">
        <v>31</v>
      </c>
      <c r="B20" s="156">
        <v>5856</v>
      </c>
      <c r="C20" s="156">
        <v>8982</v>
      </c>
      <c r="D20" s="156">
        <v>3991</v>
      </c>
      <c r="E20" s="157">
        <f t="shared" si="3"/>
        <v>153.381147540984</v>
      </c>
      <c r="F20" s="157">
        <f t="shared" si="2"/>
        <v>158.636524196397</v>
      </c>
      <c r="G20" s="163"/>
      <c r="I20" s="156">
        <v>5662</v>
      </c>
    </row>
    <row r="21" s="150" customFormat="1" ht="24" customHeight="1" spans="1:9">
      <c r="A21" s="158" t="s">
        <v>32</v>
      </c>
      <c r="B21" s="20">
        <v>2715</v>
      </c>
      <c r="C21" s="156">
        <v>5861</v>
      </c>
      <c r="D21" s="156">
        <v>232</v>
      </c>
      <c r="E21" s="157">
        <f t="shared" si="3"/>
        <v>215.874769797422</v>
      </c>
      <c r="F21" s="157">
        <f t="shared" si="2"/>
        <v>200.102424035507</v>
      </c>
      <c r="G21" s="161"/>
      <c r="I21" s="156">
        <v>2929</v>
      </c>
    </row>
    <row r="22" s="150" customFormat="1" ht="24" customHeight="1" spans="1:9">
      <c r="A22" s="158" t="s">
        <v>33</v>
      </c>
      <c r="B22" s="20">
        <v>25810</v>
      </c>
      <c r="C22" s="20">
        <v>42308</v>
      </c>
      <c r="D22" s="156">
        <v>99</v>
      </c>
      <c r="E22" s="157">
        <f t="shared" si="3"/>
        <v>163.920960867881</v>
      </c>
      <c r="F22" s="157">
        <f t="shared" si="2"/>
        <v>152.885484045821</v>
      </c>
      <c r="G22" s="154"/>
      <c r="I22" s="156">
        <v>27673</v>
      </c>
    </row>
    <row r="23" s="150" customFormat="1" ht="29" customHeight="1" spans="1:9">
      <c r="A23" s="158" t="s">
        <v>34</v>
      </c>
      <c r="B23" s="20">
        <v>27130</v>
      </c>
      <c r="C23" s="156">
        <v>127778</v>
      </c>
      <c r="D23" s="156">
        <v>63</v>
      </c>
      <c r="E23" s="157">
        <f t="shared" si="3"/>
        <v>470.984150387025</v>
      </c>
      <c r="F23" s="157">
        <f t="shared" si="2"/>
        <v>410.822107192232</v>
      </c>
      <c r="G23" s="63" t="s">
        <v>35</v>
      </c>
      <c r="I23" s="156">
        <v>31103</v>
      </c>
    </row>
    <row r="24" s="51" customFormat="1" ht="32" customHeight="1" spans="1:9">
      <c r="A24" s="158" t="s">
        <v>36</v>
      </c>
      <c r="B24" s="156">
        <v>27200</v>
      </c>
      <c r="C24" s="156">
        <v>33334</v>
      </c>
      <c r="D24" s="156"/>
      <c r="E24" s="157">
        <f t="shared" si="3"/>
        <v>122.551470588235</v>
      </c>
      <c r="F24" s="157">
        <f t="shared" si="2"/>
        <v>361.971983928765</v>
      </c>
      <c r="G24" s="63" t="s">
        <v>37</v>
      </c>
      <c r="I24" s="156">
        <v>9209</v>
      </c>
    </row>
    <row r="25" s="51" customFormat="1" spans="5:7">
      <c r="E25" s="1"/>
      <c r="F25" s="1"/>
      <c r="G25" s="1"/>
    </row>
    <row r="26" s="51" customFormat="1" spans="5:7">
      <c r="E26" s="1"/>
      <c r="F26" s="1"/>
      <c r="G26" s="1"/>
    </row>
    <row r="27" s="51" customFormat="1" spans="5:7">
      <c r="E27" s="1"/>
      <c r="F27" s="1"/>
      <c r="G27" s="1"/>
    </row>
    <row r="28" s="51" customFormat="1" spans="5:7">
      <c r="E28" s="1"/>
      <c r="F28" s="1"/>
      <c r="G28" s="1"/>
    </row>
    <row r="29" s="51" customFormat="1" spans="5:7">
      <c r="E29" s="1"/>
      <c r="F29" s="1"/>
      <c r="G29" s="1"/>
    </row>
    <row r="30" s="51" customFormat="1" spans="5:7">
      <c r="E30" s="1"/>
      <c r="F30" s="1"/>
      <c r="G30" s="1"/>
    </row>
    <row r="31" s="51" customFormat="1" spans="5:7">
      <c r="E31" s="1"/>
      <c r="F31" s="1"/>
      <c r="G31" s="1"/>
    </row>
    <row r="32" s="51" customFormat="1" spans="5:7">
      <c r="E32" s="1"/>
      <c r="F32" s="1"/>
      <c r="G32" s="1"/>
    </row>
    <row r="33" s="51" customFormat="1" spans="5:7">
      <c r="E33" s="1"/>
      <c r="F33" s="1"/>
      <c r="G33" s="1"/>
    </row>
    <row r="34" s="51" customFormat="1" spans="5:7">
      <c r="E34" s="1"/>
      <c r="F34" s="1"/>
      <c r="G34" s="1"/>
    </row>
    <row r="35" s="51" customFormat="1" spans="5:7">
      <c r="E35" s="1"/>
      <c r="F35" s="1"/>
      <c r="G35" s="1"/>
    </row>
    <row r="36" s="51" customFormat="1" spans="5:7">
      <c r="E36" s="1"/>
      <c r="F36" s="1"/>
      <c r="G36" s="1"/>
    </row>
    <row r="37" s="51" customFormat="1" spans="5:7">
      <c r="E37" s="1"/>
      <c r="F37" s="1"/>
      <c r="G37" s="1"/>
    </row>
    <row r="38" s="51" customFormat="1" spans="5:7">
      <c r="E38" s="1"/>
      <c r="F38" s="1"/>
      <c r="G38" s="1"/>
    </row>
    <row r="39" s="51" customFormat="1" spans="5:7">
      <c r="E39" s="1"/>
      <c r="F39" s="1"/>
      <c r="G39" s="1"/>
    </row>
    <row r="40" s="51" customFormat="1" spans="5:7">
      <c r="E40" s="1"/>
      <c r="F40" s="1"/>
      <c r="G40" s="1"/>
    </row>
    <row r="41" s="51" customFormat="1" spans="5:7">
      <c r="E41" s="1"/>
      <c r="F41" s="1"/>
      <c r="G41" s="1"/>
    </row>
    <row r="42" s="51" customFormat="1" spans="5:7">
      <c r="E42" s="1"/>
      <c r="F42" s="1"/>
      <c r="G42" s="1"/>
    </row>
    <row r="43" s="51" customFormat="1" spans="5:7">
      <c r="E43" s="1"/>
      <c r="F43" s="1"/>
      <c r="G43" s="1"/>
    </row>
    <row r="44" s="51" customFormat="1" spans="5:7">
      <c r="E44" s="1"/>
      <c r="F44" s="1"/>
      <c r="G44" s="1"/>
    </row>
    <row r="45" s="51" customFormat="1" spans="5:7">
      <c r="E45" s="1"/>
      <c r="F45" s="1"/>
      <c r="G45" s="1"/>
    </row>
    <row r="46" s="51" customFormat="1" spans="5:7">
      <c r="E46" s="1"/>
      <c r="F46" s="1"/>
      <c r="G46" s="1"/>
    </row>
    <row r="47" s="51" customFormat="1" spans="5:7">
      <c r="E47" s="1"/>
      <c r="F47" s="1"/>
      <c r="G47" s="1"/>
    </row>
    <row r="48" s="51" customFormat="1" spans="5:7">
      <c r="E48" s="1"/>
      <c r="F48" s="1"/>
      <c r="G48" s="1"/>
    </row>
    <row r="49" s="51" customFormat="1" spans="5:7">
      <c r="E49" s="1"/>
      <c r="F49" s="1"/>
      <c r="G49" s="1"/>
    </row>
    <row r="50" s="51" customFormat="1" spans="5:7">
      <c r="E50" s="1"/>
      <c r="F50" s="1"/>
      <c r="G50" s="1"/>
    </row>
    <row r="51" s="51" customFormat="1" spans="5:7">
      <c r="E51" s="1"/>
      <c r="F51" s="1"/>
      <c r="G51" s="1"/>
    </row>
    <row r="52" s="51" customFormat="1" spans="5:7">
      <c r="E52" s="1"/>
      <c r="F52" s="1"/>
      <c r="G52" s="1"/>
    </row>
    <row r="53" s="51" customFormat="1" spans="5:7">
      <c r="E53" s="1"/>
      <c r="F53" s="1"/>
      <c r="G53" s="1"/>
    </row>
    <row r="54" s="51" customFormat="1" spans="5:7">
      <c r="E54" s="1"/>
      <c r="F54" s="1"/>
      <c r="G54" s="1"/>
    </row>
    <row r="55" s="51" customFormat="1" spans="5:7">
      <c r="E55" s="1"/>
      <c r="F55" s="1"/>
      <c r="G55" s="1"/>
    </row>
    <row r="56" s="51" customFormat="1" spans="5:7">
      <c r="E56" s="1"/>
      <c r="F56" s="1"/>
      <c r="G56" s="1"/>
    </row>
    <row r="57" s="51" customFormat="1" spans="5:7">
      <c r="E57" s="1"/>
      <c r="F57" s="1"/>
      <c r="G57" s="1"/>
    </row>
    <row r="58" s="51" customFormat="1" spans="5:7">
      <c r="E58" s="1"/>
      <c r="F58" s="1"/>
      <c r="G58" s="1"/>
    </row>
    <row r="59" s="51" customFormat="1" spans="5:7">
      <c r="E59" s="1"/>
      <c r="F59" s="1"/>
      <c r="G59" s="1"/>
    </row>
    <row r="60" s="51" customFormat="1" spans="5:7">
      <c r="E60" s="1"/>
      <c r="F60" s="1"/>
      <c r="G60" s="1"/>
    </row>
    <row r="61" s="51" customFormat="1" spans="5:7">
      <c r="E61" s="1"/>
      <c r="F61" s="1"/>
      <c r="G61" s="1"/>
    </row>
    <row r="62" s="51" customFormat="1" spans="5:7">
      <c r="E62" s="1"/>
      <c r="F62" s="1"/>
      <c r="G62" s="1"/>
    </row>
    <row r="63" s="51" customFormat="1" spans="5:7">
      <c r="E63" s="1"/>
      <c r="F63" s="1"/>
      <c r="G63" s="1"/>
    </row>
    <row r="64" s="51" customFormat="1" spans="5:7">
      <c r="E64" s="1"/>
      <c r="F64" s="1"/>
      <c r="G64" s="1"/>
    </row>
    <row r="65" s="51" customFormat="1" spans="5:7">
      <c r="E65" s="1"/>
      <c r="F65" s="1"/>
      <c r="G65" s="1"/>
    </row>
    <row r="66" s="51" customFormat="1" spans="5:7">
      <c r="E66" s="1"/>
      <c r="F66" s="1"/>
      <c r="G66" s="1"/>
    </row>
    <row r="67" s="51" customFormat="1" spans="5:7">
      <c r="E67" s="1"/>
      <c r="F67" s="1"/>
      <c r="G67" s="1"/>
    </row>
    <row r="68" s="51" customFormat="1" spans="5:7">
      <c r="E68" s="1"/>
      <c r="F68" s="1"/>
      <c r="G68" s="1"/>
    </row>
    <row r="69" s="51" customFormat="1" spans="5:7">
      <c r="E69" s="1"/>
      <c r="F69" s="1"/>
      <c r="G69" s="1"/>
    </row>
    <row r="70" s="51" customFormat="1" spans="5:7">
      <c r="E70" s="1"/>
      <c r="F70" s="1"/>
      <c r="G70" s="1"/>
    </row>
    <row r="71" s="51" customFormat="1" spans="5:7">
      <c r="E71" s="1"/>
      <c r="F71" s="1"/>
      <c r="G71" s="1"/>
    </row>
    <row r="72" s="51" customFormat="1" spans="5:7">
      <c r="E72" s="1"/>
      <c r="F72" s="1"/>
      <c r="G72" s="1"/>
    </row>
    <row r="73" s="51" customFormat="1" spans="5:7">
      <c r="E73" s="1"/>
      <c r="F73" s="1"/>
      <c r="G73" s="1"/>
    </row>
    <row r="74" s="51" customFormat="1" spans="5:7">
      <c r="E74" s="1"/>
      <c r="F74" s="1"/>
      <c r="G74" s="1"/>
    </row>
    <row r="75" s="51" customFormat="1" spans="5:7">
      <c r="E75" s="1"/>
      <c r="F75" s="1"/>
      <c r="G75" s="1"/>
    </row>
    <row r="76" s="51" customFormat="1" spans="5:7">
      <c r="E76" s="1"/>
      <c r="F76" s="1"/>
      <c r="G76" s="1"/>
    </row>
    <row r="77" s="51" customFormat="1" spans="5:7">
      <c r="E77" s="1"/>
      <c r="F77" s="1"/>
      <c r="G77" s="1"/>
    </row>
    <row r="78" s="51" customFormat="1" spans="5:7">
      <c r="E78" s="1"/>
      <c r="F78" s="1"/>
      <c r="G78" s="1"/>
    </row>
    <row r="79" s="51" customFormat="1" spans="5:7">
      <c r="E79" s="1"/>
      <c r="F79" s="1"/>
      <c r="G79" s="1"/>
    </row>
    <row r="80" s="51" customFormat="1" spans="5:7">
      <c r="E80" s="1"/>
      <c r="F80" s="1"/>
      <c r="G80" s="1"/>
    </row>
    <row r="81" s="51" customFormat="1" spans="5:7">
      <c r="E81" s="1"/>
      <c r="F81" s="1"/>
      <c r="G81" s="1"/>
    </row>
    <row r="82" s="51" customFormat="1" spans="5:7">
      <c r="E82" s="1"/>
      <c r="F82" s="1"/>
      <c r="G82" s="1"/>
    </row>
    <row r="83" s="51" customFormat="1" spans="5:7">
      <c r="E83" s="1"/>
      <c r="F83" s="1"/>
      <c r="G83" s="1"/>
    </row>
    <row r="84" s="51" customFormat="1" spans="5:7">
      <c r="E84" s="1"/>
      <c r="F84" s="1"/>
      <c r="G84" s="1"/>
    </row>
    <row r="85" s="51" customFormat="1" spans="5:7">
      <c r="E85" s="1"/>
      <c r="F85" s="1"/>
      <c r="G85" s="1"/>
    </row>
    <row r="86" s="51" customFormat="1" spans="5:7">
      <c r="E86" s="1"/>
      <c r="F86" s="1"/>
      <c r="G86" s="1"/>
    </row>
    <row r="87" s="51" customFormat="1" spans="5:7">
      <c r="E87" s="1"/>
      <c r="F87" s="1"/>
      <c r="G87" s="1"/>
    </row>
    <row r="88" s="51" customFormat="1" spans="5:7">
      <c r="E88" s="1"/>
      <c r="F88" s="1"/>
      <c r="G88" s="1"/>
    </row>
    <row r="89" s="51" customFormat="1" spans="5:7">
      <c r="E89" s="1"/>
      <c r="F89" s="1"/>
      <c r="G89" s="1"/>
    </row>
    <row r="90" s="51" customFormat="1" spans="5:7">
      <c r="E90" s="1"/>
      <c r="F90" s="1"/>
      <c r="G90" s="1"/>
    </row>
    <row r="91" s="51" customFormat="1" spans="5:7">
      <c r="E91" s="1"/>
      <c r="F91" s="1"/>
      <c r="G91" s="1"/>
    </row>
    <row r="92" s="51" customFormat="1" spans="5:7">
      <c r="E92" s="1"/>
      <c r="F92" s="1"/>
      <c r="G92" s="1"/>
    </row>
    <row r="93" s="51" customFormat="1" spans="5:7">
      <c r="E93" s="1"/>
      <c r="F93" s="1"/>
      <c r="G93" s="1"/>
    </row>
    <row r="94" s="51" customFormat="1" spans="5:7">
      <c r="E94" s="1"/>
      <c r="F94" s="1"/>
      <c r="G94" s="1"/>
    </row>
    <row r="95" s="51" customFormat="1" spans="5:7">
      <c r="E95" s="1"/>
      <c r="F95" s="1"/>
      <c r="G95" s="1"/>
    </row>
    <row r="96" s="51" customFormat="1" spans="5:7">
      <c r="E96" s="1"/>
      <c r="F96" s="1"/>
      <c r="G96" s="1"/>
    </row>
    <row r="97" s="51" customFormat="1" spans="5:7">
      <c r="E97" s="1"/>
      <c r="F97" s="1"/>
      <c r="G97" s="1"/>
    </row>
    <row r="98" s="51" customFormat="1" spans="5:7">
      <c r="E98" s="1"/>
      <c r="F98" s="1"/>
      <c r="G98" s="1"/>
    </row>
    <row r="99" s="51" customFormat="1" spans="5:7">
      <c r="E99" s="1"/>
      <c r="F99" s="1"/>
      <c r="G99" s="1"/>
    </row>
    <row r="100" s="51" customFormat="1" spans="5:7">
      <c r="E100" s="1"/>
      <c r="F100" s="1"/>
      <c r="G100" s="1"/>
    </row>
    <row r="101" s="51" customFormat="1" spans="5:7">
      <c r="E101" s="1"/>
      <c r="F101" s="1"/>
      <c r="G101" s="1"/>
    </row>
    <row r="102" s="51" customFormat="1" spans="5:7">
      <c r="E102" s="1"/>
      <c r="F102" s="1"/>
      <c r="G102" s="1"/>
    </row>
    <row r="103" s="51" customFormat="1" spans="5:7">
      <c r="E103" s="1"/>
      <c r="F103" s="1"/>
      <c r="G103" s="1"/>
    </row>
    <row r="104" s="51" customFormat="1" spans="5:7">
      <c r="E104" s="1"/>
      <c r="F104" s="1"/>
      <c r="G104" s="1"/>
    </row>
    <row r="105" s="51" customFormat="1" spans="5:7">
      <c r="E105" s="1"/>
      <c r="F105" s="1"/>
      <c r="G105" s="1"/>
    </row>
    <row r="106" s="51" customFormat="1" spans="5:7">
      <c r="E106" s="1"/>
      <c r="F106" s="1"/>
      <c r="G106" s="1"/>
    </row>
    <row r="107" s="51" customFormat="1" spans="5:7">
      <c r="E107" s="1"/>
      <c r="F107" s="1"/>
      <c r="G107" s="1"/>
    </row>
    <row r="108" s="51" customFormat="1" spans="5:7">
      <c r="E108" s="1"/>
      <c r="F108" s="1"/>
      <c r="G108" s="1"/>
    </row>
    <row r="109" s="51" customFormat="1" spans="5:7">
      <c r="E109" s="1"/>
      <c r="F109" s="1"/>
      <c r="G109" s="1"/>
    </row>
    <row r="110" s="51" customFormat="1" spans="5:7">
      <c r="E110" s="1"/>
      <c r="F110" s="1"/>
      <c r="G110" s="1"/>
    </row>
    <row r="111" s="51" customFormat="1" spans="5:7">
      <c r="E111" s="1"/>
      <c r="F111" s="1"/>
      <c r="G111" s="1"/>
    </row>
    <row r="112" s="51" customFormat="1" spans="5:7">
      <c r="E112" s="1"/>
      <c r="F112" s="1"/>
      <c r="G112" s="1"/>
    </row>
    <row r="113" s="51" customFormat="1" spans="5:7">
      <c r="E113" s="1"/>
      <c r="F113" s="1"/>
      <c r="G113" s="1"/>
    </row>
    <row r="114" s="51" customFormat="1" spans="5:7">
      <c r="E114" s="1"/>
      <c r="F114" s="1"/>
      <c r="G114" s="1"/>
    </row>
    <row r="115" s="51" customFormat="1" spans="5:7">
      <c r="E115" s="1"/>
      <c r="F115" s="1"/>
      <c r="G115" s="1"/>
    </row>
    <row r="116" s="51" customFormat="1" spans="5:7">
      <c r="E116" s="1"/>
      <c r="F116" s="1"/>
      <c r="G116" s="1"/>
    </row>
    <row r="117" s="51" customFormat="1" spans="5:7">
      <c r="E117" s="1"/>
      <c r="F117" s="1"/>
      <c r="G117" s="1"/>
    </row>
    <row r="118" s="51" customFormat="1" spans="5:7">
      <c r="E118" s="1"/>
      <c r="F118" s="1"/>
      <c r="G118" s="1"/>
    </row>
    <row r="119" s="51" customFormat="1" spans="5:7">
      <c r="E119" s="1"/>
      <c r="F119" s="1"/>
      <c r="G119" s="1"/>
    </row>
    <row r="120" s="51" customFormat="1" spans="5:7">
      <c r="E120" s="1"/>
      <c r="F120" s="1"/>
      <c r="G120" s="1"/>
    </row>
    <row r="121" s="51" customFormat="1" spans="5:7">
      <c r="E121" s="1"/>
      <c r="F121" s="1"/>
      <c r="G121" s="1"/>
    </row>
    <row r="122" s="51" customFormat="1" spans="5:7">
      <c r="E122" s="1"/>
      <c r="F122" s="1"/>
      <c r="G122" s="1"/>
    </row>
    <row r="123" s="51" customFormat="1" spans="5:7">
      <c r="E123" s="1"/>
      <c r="F123" s="1"/>
      <c r="G123" s="1"/>
    </row>
    <row r="124" s="51" customFormat="1" spans="5:7">
      <c r="E124" s="1"/>
      <c r="F124" s="1"/>
      <c r="G124" s="1"/>
    </row>
    <row r="125" s="51" customFormat="1" spans="5:7">
      <c r="E125" s="1"/>
      <c r="F125" s="1"/>
      <c r="G125" s="1"/>
    </row>
    <row r="126" s="51" customFormat="1" spans="5:7">
      <c r="E126" s="1"/>
      <c r="F126" s="1"/>
      <c r="G126" s="1"/>
    </row>
    <row r="127" s="51" customFormat="1" spans="5:7">
      <c r="E127" s="1"/>
      <c r="F127" s="1"/>
      <c r="G127" s="1"/>
    </row>
    <row r="128" s="51" customFormat="1" spans="5:7">
      <c r="E128" s="1"/>
      <c r="F128" s="1"/>
      <c r="G128" s="1"/>
    </row>
    <row r="129" s="51" customFormat="1" spans="5:7">
      <c r="E129" s="1"/>
      <c r="F129" s="1"/>
      <c r="G129" s="1"/>
    </row>
    <row r="130" s="51" customFormat="1" spans="5:7">
      <c r="E130" s="1"/>
      <c r="F130" s="1"/>
      <c r="G130" s="1"/>
    </row>
    <row r="131" s="51" customFormat="1" spans="5:7">
      <c r="E131" s="1"/>
      <c r="F131" s="1"/>
      <c r="G131" s="1"/>
    </row>
    <row r="132" s="51" customFormat="1" spans="5:7">
      <c r="E132" s="1"/>
      <c r="F132" s="1"/>
      <c r="G132" s="1"/>
    </row>
    <row r="133" s="51" customFormat="1" spans="5:7">
      <c r="E133" s="1"/>
      <c r="F133" s="1"/>
      <c r="G133" s="1"/>
    </row>
    <row r="134" s="51" customFormat="1" spans="5:7">
      <c r="E134" s="1"/>
      <c r="F134" s="1"/>
      <c r="G134" s="1"/>
    </row>
    <row r="135" s="51" customFormat="1" spans="5:7">
      <c r="E135" s="1"/>
      <c r="F135" s="1"/>
      <c r="G135" s="1"/>
    </row>
    <row r="136" s="51" customFormat="1" spans="5:7">
      <c r="E136" s="1"/>
      <c r="F136" s="1"/>
      <c r="G136" s="1"/>
    </row>
    <row r="137" s="51" customFormat="1" spans="5:7">
      <c r="E137" s="1"/>
      <c r="F137" s="1"/>
      <c r="G137" s="1"/>
    </row>
    <row r="138" s="51" customFormat="1" spans="5:7">
      <c r="E138" s="1"/>
      <c r="F138" s="1"/>
      <c r="G138" s="1"/>
    </row>
    <row r="139" s="51" customFormat="1" spans="5:7">
      <c r="E139" s="1"/>
      <c r="F139" s="1"/>
      <c r="G139" s="1"/>
    </row>
    <row r="140" s="51" customFormat="1" spans="5:7">
      <c r="E140" s="1"/>
      <c r="F140" s="1"/>
      <c r="G140" s="1"/>
    </row>
    <row r="141" s="51" customFormat="1" spans="5:7">
      <c r="E141" s="1"/>
      <c r="F141" s="1"/>
      <c r="G141" s="1"/>
    </row>
    <row r="142" s="51" customFormat="1" spans="5:7">
      <c r="E142" s="1"/>
      <c r="F142" s="1"/>
      <c r="G142" s="1"/>
    </row>
    <row r="143" s="51" customFormat="1" spans="5:7">
      <c r="E143" s="1"/>
      <c r="F143" s="1"/>
      <c r="G143" s="1"/>
    </row>
    <row r="144" s="51" customFormat="1" spans="5:7">
      <c r="E144" s="1"/>
      <c r="F144" s="1"/>
      <c r="G144" s="1"/>
    </row>
    <row r="145" s="51" customFormat="1" spans="5:7">
      <c r="E145" s="1"/>
      <c r="F145" s="1"/>
      <c r="G145" s="1"/>
    </row>
    <row r="146" s="51" customFormat="1" spans="5:7">
      <c r="E146" s="1"/>
      <c r="F146" s="1"/>
      <c r="G146" s="1"/>
    </row>
    <row r="147" s="51" customFormat="1" spans="5:7">
      <c r="E147" s="1"/>
      <c r="F147" s="1"/>
      <c r="G147" s="1"/>
    </row>
    <row r="148" s="51" customFormat="1" spans="5:7">
      <c r="E148" s="1"/>
      <c r="F148" s="1"/>
      <c r="G148" s="1"/>
    </row>
    <row r="149" s="51" customFormat="1" spans="5:7">
      <c r="E149" s="1"/>
      <c r="F149" s="1"/>
      <c r="G149" s="1"/>
    </row>
    <row r="150" s="51" customFormat="1" spans="5:7">
      <c r="E150" s="1"/>
      <c r="F150" s="1"/>
      <c r="G150" s="1"/>
    </row>
    <row r="151" s="51" customFormat="1" spans="5:7">
      <c r="E151" s="1"/>
      <c r="F151" s="1"/>
      <c r="G151" s="1"/>
    </row>
    <row r="152" s="51" customFormat="1" spans="5:7">
      <c r="E152" s="1"/>
      <c r="F152" s="1"/>
      <c r="G152" s="1"/>
    </row>
    <row r="153" s="51" customFormat="1" spans="5:7">
      <c r="E153" s="1"/>
      <c r="F153" s="1"/>
      <c r="G153" s="1"/>
    </row>
    <row r="154" s="51" customFormat="1" spans="5:7">
      <c r="E154" s="1"/>
      <c r="F154" s="1"/>
      <c r="G154" s="1"/>
    </row>
    <row r="155" s="51" customFormat="1" spans="5:7">
      <c r="E155" s="1"/>
      <c r="F155" s="1"/>
      <c r="G155" s="1"/>
    </row>
    <row r="156" s="51" customFormat="1" spans="5:7">
      <c r="E156" s="1"/>
      <c r="F156" s="1"/>
      <c r="G156" s="1"/>
    </row>
    <row r="157" s="51" customFormat="1" spans="5:7">
      <c r="E157" s="1"/>
      <c r="F157" s="1"/>
      <c r="G157" s="1"/>
    </row>
    <row r="158" s="51" customFormat="1" spans="5:7">
      <c r="E158" s="1"/>
      <c r="F158" s="1"/>
      <c r="G158" s="1"/>
    </row>
    <row r="159" s="51" customFormat="1" spans="5:7">
      <c r="E159" s="1"/>
      <c r="F159" s="1"/>
      <c r="G159" s="1"/>
    </row>
    <row r="160" s="51" customFormat="1" spans="5:7">
      <c r="E160" s="1"/>
      <c r="F160" s="1"/>
      <c r="G160" s="1"/>
    </row>
    <row r="161" s="51" customFormat="1" spans="5:7">
      <c r="E161" s="1"/>
      <c r="F161" s="1"/>
      <c r="G161" s="1"/>
    </row>
    <row r="162" s="51" customFormat="1" spans="5:7">
      <c r="E162" s="1"/>
      <c r="F162" s="1"/>
      <c r="G162" s="1"/>
    </row>
    <row r="163" s="51" customFormat="1" spans="5:7">
      <c r="E163" s="1"/>
      <c r="F163" s="1"/>
      <c r="G163" s="1"/>
    </row>
    <row r="164" s="51" customFormat="1" spans="5:7">
      <c r="E164" s="1"/>
      <c r="F164" s="1"/>
      <c r="G164" s="1"/>
    </row>
    <row r="165" s="51" customFormat="1" spans="5:7">
      <c r="E165" s="1"/>
      <c r="F165" s="1"/>
      <c r="G165" s="1"/>
    </row>
    <row r="166" s="51" customFormat="1" spans="5:7">
      <c r="E166" s="1"/>
      <c r="F166" s="1"/>
      <c r="G166" s="1"/>
    </row>
    <row r="167" s="51" customFormat="1" spans="5:7">
      <c r="E167" s="1"/>
      <c r="F167" s="1"/>
      <c r="G167" s="1"/>
    </row>
    <row r="168" s="51" customFormat="1" spans="5:7">
      <c r="E168" s="1"/>
      <c r="F168" s="1"/>
      <c r="G168" s="1"/>
    </row>
    <row r="169" s="51" customFormat="1" spans="5:7">
      <c r="E169" s="1"/>
      <c r="F169" s="1"/>
      <c r="G169" s="1"/>
    </row>
    <row r="170" s="51" customFormat="1" spans="5:7">
      <c r="E170" s="1"/>
      <c r="F170" s="1"/>
      <c r="G170" s="1"/>
    </row>
    <row r="171" s="51" customFormat="1" spans="5:7">
      <c r="E171" s="1"/>
      <c r="F171" s="1"/>
      <c r="G171" s="1"/>
    </row>
    <row r="172" s="51" customFormat="1" spans="5:7">
      <c r="E172" s="1"/>
      <c r="F172" s="1"/>
      <c r="G172" s="1"/>
    </row>
    <row r="173" s="51" customFormat="1" spans="5:7">
      <c r="E173" s="1"/>
      <c r="F173" s="1"/>
      <c r="G173" s="1"/>
    </row>
    <row r="174" s="51" customFormat="1" spans="5:7">
      <c r="E174" s="1"/>
      <c r="F174" s="1"/>
      <c r="G174" s="1"/>
    </row>
    <row r="175" s="51" customFormat="1" spans="5:7">
      <c r="E175" s="1"/>
      <c r="F175" s="1"/>
      <c r="G175" s="1"/>
    </row>
    <row r="176" s="51" customFormat="1" spans="5:7">
      <c r="E176" s="1"/>
      <c r="F176" s="1"/>
      <c r="G176" s="1"/>
    </row>
    <row r="177" s="51" customFormat="1" spans="5:7">
      <c r="E177" s="1"/>
      <c r="F177" s="1"/>
      <c r="G177" s="1"/>
    </row>
    <row r="178" s="51" customFormat="1" spans="5:7">
      <c r="E178" s="1"/>
      <c r="F178" s="1"/>
      <c r="G178" s="1"/>
    </row>
    <row r="179" s="51" customFormat="1" spans="5:7">
      <c r="E179" s="1"/>
      <c r="F179" s="1"/>
      <c r="G179" s="1"/>
    </row>
    <row r="180" s="51" customFormat="1" spans="5:7">
      <c r="E180" s="1"/>
      <c r="F180" s="1"/>
      <c r="G180" s="1"/>
    </row>
    <row r="181" s="51" customFormat="1" spans="5:7">
      <c r="E181" s="1"/>
      <c r="F181" s="1"/>
      <c r="G181" s="1"/>
    </row>
    <row r="182" s="51" customFormat="1" spans="5:7">
      <c r="E182" s="1"/>
      <c r="F182" s="1"/>
      <c r="G182" s="1"/>
    </row>
    <row r="183" s="51" customFormat="1" spans="5:7">
      <c r="E183" s="1"/>
      <c r="F183" s="1"/>
      <c r="G183" s="1"/>
    </row>
    <row r="184" s="51" customFormat="1" spans="5:7">
      <c r="E184" s="1"/>
      <c r="F184" s="1"/>
      <c r="G184" s="1"/>
    </row>
    <row r="185" s="51" customFormat="1" spans="5:7">
      <c r="E185" s="1"/>
      <c r="F185" s="1"/>
      <c r="G185" s="1"/>
    </row>
    <row r="186" s="51" customFormat="1" spans="5:7">
      <c r="E186" s="1"/>
      <c r="F186" s="1"/>
      <c r="G186" s="1"/>
    </row>
    <row r="187" s="51" customFormat="1" spans="5:7">
      <c r="E187" s="1"/>
      <c r="F187" s="1"/>
      <c r="G187" s="1"/>
    </row>
    <row r="188" s="51" customFormat="1" spans="5:7">
      <c r="E188" s="1"/>
      <c r="F188" s="1"/>
      <c r="G188" s="1"/>
    </row>
    <row r="189" s="51" customFormat="1" spans="5:7">
      <c r="E189" s="1"/>
      <c r="F189" s="1"/>
      <c r="G189" s="1"/>
    </row>
    <row r="190" s="51" customFormat="1" spans="5:7">
      <c r="E190" s="1"/>
      <c r="F190" s="1"/>
      <c r="G190" s="1"/>
    </row>
    <row r="191" s="51" customFormat="1" spans="5:7">
      <c r="E191" s="1"/>
      <c r="F191" s="1"/>
      <c r="G191" s="1"/>
    </row>
    <row r="192" s="51" customFormat="1" spans="5:7">
      <c r="E192" s="1"/>
      <c r="F192" s="1"/>
      <c r="G192" s="1"/>
    </row>
    <row r="193" s="51" customFormat="1" spans="5:7">
      <c r="E193" s="1"/>
      <c r="F193" s="1"/>
      <c r="G193" s="1"/>
    </row>
    <row r="194" s="51" customFormat="1" spans="5:7">
      <c r="E194" s="1"/>
      <c r="F194" s="1"/>
      <c r="G194" s="1"/>
    </row>
    <row r="195" s="51" customFormat="1" spans="5:7">
      <c r="E195" s="1"/>
      <c r="F195" s="1"/>
      <c r="G195" s="1"/>
    </row>
    <row r="196" s="51" customFormat="1" spans="5:7">
      <c r="E196" s="1"/>
      <c r="F196" s="1"/>
      <c r="G196" s="1"/>
    </row>
    <row r="197" s="51" customFormat="1" spans="5:7">
      <c r="E197" s="1"/>
      <c r="F197" s="1"/>
      <c r="G197" s="1"/>
    </row>
    <row r="198" s="51" customFormat="1" spans="5:7">
      <c r="E198" s="1"/>
      <c r="F198" s="1"/>
      <c r="G198" s="1"/>
    </row>
    <row r="199" s="51" customFormat="1" spans="5:7">
      <c r="E199" s="1"/>
      <c r="F199" s="1"/>
      <c r="G199" s="1"/>
    </row>
    <row r="200" s="51" customFormat="1" spans="5:7">
      <c r="E200" s="1"/>
      <c r="F200" s="1"/>
      <c r="G200" s="1"/>
    </row>
    <row r="201" s="51" customFormat="1" spans="5:7">
      <c r="E201" s="1"/>
      <c r="F201" s="1"/>
      <c r="G201" s="1"/>
    </row>
    <row r="202" s="51" customFormat="1" spans="5:7">
      <c r="E202" s="1"/>
      <c r="F202" s="1"/>
      <c r="G202" s="1"/>
    </row>
    <row r="203" s="51" customFormat="1" spans="5:7">
      <c r="E203" s="1"/>
      <c r="F203" s="1"/>
      <c r="G203" s="1"/>
    </row>
    <row r="204" s="51" customFormat="1" spans="5:7">
      <c r="E204" s="1"/>
      <c r="F204" s="1"/>
      <c r="G204" s="1"/>
    </row>
    <row r="205" s="51" customFormat="1" spans="5:7">
      <c r="E205" s="1"/>
      <c r="F205" s="1"/>
      <c r="G205" s="1"/>
    </row>
    <row r="206" s="51" customFormat="1" spans="5:7">
      <c r="E206" s="1"/>
      <c r="F206" s="1"/>
      <c r="G206" s="1"/>
    </row>
    <row r="207" s="51" customFormat="1" spans="5:7">
      <c r="E207" s="1"/>
      <c r="F207" s="1"/>
      <c r="G207" s="1"/>
    </row>
    <row r="208" s="51" customFormat="1" spans="5:7">
      <c r="E208" s="1"/>
      <c r="F208" s="1"/>
      <c r="G208" s="1"/>
    </row>
    <row r="209" s="51" customFormat="1" spans="5:7">
      <c r="E209" s="1"/>
      <c r="F209" s="1"/>
      <c r="G209" s="1"/>
    </row>
    <row r="210" s="51" customFormat="1" spans="5:7">
      <c r="E210" s="1"/>
      <c r="F210" s="1"/>
      <c r="G210" s="1"/>
    </row>
    <row r="211" s="51" customFormat="1" spans="5:7">
      <c r="E211" s="1"/>
      <c r="F211" s="1"/>
      <c r="G211" s="1"/>
    </row>
    <row r="212" s="51" customFormat="1" spans="5:7">
      <c r="E212" s="1"/>
      <c r="F212" s="1"/>
      <c r="G212" s="1"/>
    </row>
    <row r="213" s="51" customFormat="1" spans="5:7">
      <c r="E213" s="1"/>
      <c r="F213" s="1"/>
      <c r="G213" s="1"/>
    </row>
    <row r="214" s="51" customFormat="1" spans="5:7">
      <c r="E214" s="1"/>
      <c r="F214" s="1"/>
      <c r="G214" s="1"/>
    </row>
    <row r="215" s="51" customFormat="1" spans="5:7">
      <c r="E215" s="1"/>
      <c r="F215" s="1"/>
      <c r="G215" s="1"/>
    </row>
    <row r="216" s="51" customFormat="1" spans="5:7">
      <c r="E216" s="1"/>
      <c r="F216" s="1"/>
      <c r="G216" s="1"/>
    </row>
    <row r="217" s="51" customFormat="1" spans="5:7">
      <c r="E217" s="1"/>
      <c r="F217" s="1"/>
      <c r="G217" s="1"/>
    </row>
    <row r="218" s="51" customFormat="1" spans="5:7">
      <c r="E218" s="1"/>
      <c r="F218" s="1"/>
      <c r="G218" s="1"/>
    </row>
    <row r="219" s="51" customFormat="1" spans="5:7">
      <c r="E219" s="1"/>
      <c r="F219" s="1"/>
      <c r="G219" s="1"/>
    </row>
    <row r="220" s="51" customFormat="1" spans="5:7">
      <c r="E220" s="1"/>
      <c r="F220" s="1"/>
      <c r="G220" s="1"/>
    </row>
    <row r="221" s="51" customFormat="1" spans="5:7">
      <c r="E221" s="1"/>
      <c r="F221" s="1"/>
      <c r="G221" s="1"/>
    </row>
    <row r="222" s="51" customFormat="1" spans="5:7">
      <c r="E222" s="1"/>
      <c r="F222" s="1"/>
      <c r="G222" s="1"/>
    </row>
    <row r="223" s="51" customFormat="1" spans="5:7">
      <c r="E223" s="1"/>
      <c r="F223" s="1"/>
      <c r="G223" s="1"/>
    </row>
    <row r="224" s="51" customFormat="1" spans="5:7">
      <c r="E224" s="1"/>
      <c r="F224" s="1"/>
      <c r="G224" s="1"/>
    </row>
    <row r="225" s="51" customFormat="1" spans="5:7">
      <c r="E225" s="1"/>
      <c r="F225" s="1"/>
      <c r="G225" s="1"/>
    </row>
    <row r="226" s="51" customFormat="1" spans="5:7">
      <c r="E226" s="1"/>
      <c r="F226" s="1"/>
      <c r="G226" s="1"/>
    </row>
    <row r="227" s="51" customFormat="1" spans="5:7">
      <c r="E227" s="1"/>
      <c r="F227" s="1"/>
      <c r="G227" s="1"/>
    </row>
    <row r="228" s="51" customFormat="1" spans="5:7">
      <c r="E228" s="1"/>
      <c r="F228" s="1"/>
      <c r="G228" s="1"/>
    </row>
    <row r="229" s="51" customFormat="1" spans="5:7">
      <c r="E229" s="1"/>
      <c r="F229" s="1"/>
      <c r="G229" s="1"/>
    </row>
    <row r="230" s="51" customFormat="1" spans="5:7">
      <c r="E230" s="1"/>
      <c r="F230" s="1"/>
      <c r="G230" s="1"/>
    </row>
    <row r="231" s="51" customFormat="1" spans="5:7">
      <c r="E231" s="1"/>
      <c r="F231" s="1"/>
      <c r="G231" s="1"/>
    </row>
    <row r="232" s="51" customFormat="1" spans="5:7">
      <c r="E232" s="1"/>
      <c r="F232" s="1"/>
      <c r="G232" s="1"/>
    </row>
    <row r="233" s="51" customFormat="1" spans="5:7">
      <c r="E233" s="1"/>
      <c r="F233" s="1"/>
      <c r="G233" s="1"/>
    </row>
    <row r="234" s="51" customFormat="1" spans="5:7">
      <c r="E234" s="1"/>
      <c r="F234" s="1"/>
      <c r="G234" s="1"/>
    </row>
    <row r="235" s="51" customFormat="1" spans="5:7">
      <c r="E235" s="1"/>
      <c r="F235" s="1"/>
      <c r="G235" s="1"/>
    </row>
    <row r="236" s="51" customFormat="1" spans="5:7">
      <c r="E236" s="1"/>
      <c r="F236" s="1"/>
      <c r="G236" s="1"/>
    </row>
    <row r="237" s="51" customFormat="1" spans="5:7">
      <c r="E237" s="1"/>
      <c r="F237" s="1"/>
      <c r="G237" s="1"/>
    </row>
    <row r="238" s="51" customFormat="1" spans="5:7">
      <c r="E238" s="1"/>
      <c r="F238" s="1"/>
      <c r="G238" s="1"/>
    </row>
    <row r="239" s="51" customFormat="1" spans="5:7">
      <c r="E239" s="1"/>
      <c r="F239" s="1"/>
      <c r="G239" s="1"/>
    </row>
    <row r="240" s="51" customFormat="1" spans="5:7">
      <c r="E240" s="1"/>
      <c r="F240" s="1"/>
      <c r="G240" s="1"/>
    </row>
    <row r="241" s="51" customFormat="1" spans="5:7">
      <c r="E241" s="1"/>
      <c r="F241" s="1"/>
      <c r="G241" s="1"/>
    </row>
    <row r="242" s="51" customFormat="1" spans="5:7">
      <c r="E242" s="1"/>
      <c r="F242" s="1"/>
      <c r="G242" s="1"/>
    </row>
    <row r="243" s="51" customFormat="1" spans="5:7">
      <c r="E243" s="1"/>
      <c r="F243" s="1"/>
      <c r="G243" s="1"/>
    </row>
    <row r="244" s="51" customFormat="1" spans="5:7">
      <c r="E244" s="1"/>
      <c r="F244" s="1"/>
      <c r="G244" s="1"/>
    </row>
    <row r="245" s="51" customFormat="1" spans="5:7">
      <c r="E245" s="1"/>
      <c r="F245" s="1"/>
      <c r="G245" s="1"/>
    </row>
    <row r="246" s="51" customFormat="1" spans="5:7">
      <c r="E246" s="1"/>
      <c r="F246" s="1"/>
      <c r="G246" s="1"/>
    </row>
    <row r="247" s="51" customFormat="1" spans="5:7">
      <c r="E247" s="1"/>
      <c r="F247" s="1"/>
      <c r="G247" s="1"/>
    </row>
    <row r="248" s="51" customFormat="1" spans="5:7">
      <c r="E248" s="1"/>
      <c r="F248" s="1"/>
      <c r="G248" s="1"/>
    </row>
    <row r="249" s="51" customFormat="1" spans="5:7">
      <c r="E249" s="1"/>
      <c r="F249" s="1"/>
      <c r="G249" s="1"/>
    </row>
    <row r="250" s="51" customFormat="1" spans="5:7">
      <c r="E250" s="1"/>
      <c r="F250" s="1"/>
      <c r="G250" s="1"/>
    </row>
    <row r="251" s="51" customFormat="1" spans="5:7">
      <c r="E251" s="1"/>
      <c r="F251" s="1"/>
      <c r="G251" s="1"/>
    </row>
    <row r="252" s="51" customFormat="1" spans="5:7">
      <c r="E252" s="1"/>
      <c r="F252" s="1"/>
      <c r="G252" s="1"/>
    </row>
    <row r="253" s="51" customFormat="1" spans="5:7">
      <c r="E253" s="1"/>
      <c r="F253" s="1"/>
      <c r="G253" s="1"/>
    </row>
    <row r="254" s="51" customFormat="1" spans="5:7">
      <c r="E254" s="1"/>
      <c r="F254" s="1"/>
      <c r="G254" s="1"/>
    </row>
    <row r="255" s="51" customFormat="1" spans="5:7">
      <c r="E255" s="1"/>
      <c r="F255" s="1"/>
      <c r="G255" s="1"/>
    </row>
    <row r="256" s="51" customFormat="1" spans="5:7">
      <c r="E256" s="1"/>
      <c r="F256" s="1"/>
      <c r="G256" s="1"/>
    </row>
    <row r="257" s="51" customFormat="1" spans="5:7">
      <c r="E257" s="1"/>
      <c r="F257" s="1"/>
      <c r="G257" s="1"/>
    </row>
    <row r="258" s="51" customFormat="1" spans="5:7">
      <c r="E258" s="1"/>
      <c r="F258" s="1"/>
      <c r="G258" s="1"/>
    </row>
    <row r="259" s="51" customFormat="1" spans="5:7">
      <c r="E259" s="1"/>
      <c r="F259" s="1"/>
      <c r="G259" s="1"/>
    </row>
    <row r="260" s="51" customFormat="1" spans="5:7">
      <c r="E260" s="1"/>
      <c r="F260" s="1"/>
      <c r="G260" s="1"/>
    </row>
    <row r="261" s="51" customFormat="1" spans="5:7">
      <c r="E261" s="1"/>
      <c r="F261" s="1"/>
      <c r="G261" s="1"/>
    </row>
    <row r="262" s="51" customFormat="1" spans="5:7">
      <c r="E262" s="1"/>
      <c r="F262" s="1"/>
      <c r="G262" s="1"/>
    </row>
    <row r="263" s="51" customFormat="1" spans="5:7">
      <c r="E263" s="1"/>
      <c r="F263" s="1"/>
      <c r="G263" s="1"/>
    </row>
    <row r="264" s="51" customFormat="1" spans="5:7">
      <c r="E264" s="1"/>
      <c r="F264" s="1"/>
      <c r="G264" s="1"/>
    </row>
    <row r="265" s="51" customFormat="1" spans="5:7">
      <c r="E265" s="1"/>
      <c r="F265" s="1"/>
      <c r="G265" s="1"/>
    </row>
    <row r="266" s="51" customFormat="1" spans="5:7">
      <c r="E266" s="1"/>
      <c r="F266" s="1"/>
      <c r="G266" s="1"/>
    </row>
    <row r="267" s="51" customFormat="1" spans="5:7">
      <c r="E267" s="1"/>
      <c r="F267" s="1"/>
      <c r="G267" s="1"/>
    </row>
    <row r="268" s="51" customFormat="1" spans="5:7">
      <c r="E268" s="1"/>
      <c r="F268" s="1"/>
      <c r="G268" s="1"/>
    </row>
    <row r="269" s="51" customFormat="1" spans="5:7">
      <c r="E269" s="1"/>
      <c r="F269" s="1"/>
      <c r="G269" s="1"/>
    </row>
    <row r="270" s="51" customFormat="1" spans="5:7">
      <c r="E270" s="1"/>
      <c r="F270" s="1"/>
      <c r="G270" s="1"/>
    </row>
    <row r="271" s="51" customFormat="1" spans="5:7">
      <c r="E271" s="1"/>
      <c r="F271" s="1"/>
      <c r="G271" s="1"/>
    </row>
    <row r="272" s="51" customFormat="1" spans="5:7">
      <c r="E272" s="1"/>
      <c r="F272" s="1"/>
      <c r="G272" s="1"/>
    </row>
    <row r="273" s="51" customFormat="1" spans="5:7">
      <c r="E273" s="1"/>
      <c r="F273" s="1"/>
      <c r="G273" s="1"/>
    </row>
    <row r="274" s="51" customFormat="1" spans="5:7">
      <c r="E274" s="1"/>
      <c r="F274" s="1"/>
      <c r="G274" s="1"/>
    </row>
    <row r="275" s="51" customFormat="1" spans="5:7">
      <c r="E275" s="1"/>
      <c r="F275" s="1"/>
      <c r="G275" s="1"/>
    </row>
    <row r="276" s="51" customFormat="1" spans="5:7">
      <c r="E276" s="1"/>
      <c r="F276" s="1"/>
      <c r="G276" s="1"/>
    </row>
    <row r="277" s="51" customFormat="1" spans="5:7">
      <c r="E277" s="1"/>
      <c r="F277" s="1"/>
      <c r="G277" s="1"/>
    </row>
    <row r="278" s="51" customFormat="1" spans="5:7">
      <c r="E278" s="1"/>
      <c r="F278" s="1"/>
      <c r="G278" s="1"/>
    </row>
    <row r="279" s="51" customFormat="1" spans="5:7">
      <c r="E279" s="1"/>
      <c r="F279" s="1"/>
      <c r="G279" s="1"/>
    </row>
    <row r="280" s="51" customFormat="1" spans="5:7">
      <c r="E280" s="1"/>
      <c r="F280" s="1"/>
      <c r="G280" s="1"/>
    </row>
    <row r="281" s="51" customFormat="1" spans="5:7">
      <c r="E281" s="1"/>
      <c r="F281" s="1"/>
      <c r="G281" s="1"/>
    </row>
    <row r="282" s="51" customFormat="1" spans="5:7">
      <c r="E282" s="1"/>
      <c r="F282" s="1"/>
      <c r="G282" s="1"/>
    </row>
    <row r="283" s="51" customFormat="1" spans="5:7">
      <c r="E283" s="1"/>
      <c r="F283" s="1"/>
      <c r="G283" s="1"/>
    </row>
    <row r="284" s="51" customFormat="1" spans="5:7">
      <c r="E284" s="1"/>
      <c r="F284" s="1"/>
      <c r="G284" s="1"/>
    </row>
    <row r="285" s="51" customFormat="1" spans="5:7">
      <c r="E285" s="1"/>
      <c r="F285" s="1"/>
      <c r="G285" s="1"/>
    </row>
    <row r="286" s="51" customFormat="1" spans="5:7">
      <c r="E286" s="1"/>
      <c r="F286" s="1"/>
      <c r="G286" s="1"/>
    </row>
    <row r="287" s="51" customFormat="1" spans="5:7">
      <c r="E287" s="1"/>
      <c r="F287" s="1"/>
      <c r="G287" s="1"/>
    </row>
    <row r="288" s="51" customFormat="1" spans="5:7">
      <c r="E288" s="1"/>
      <c r="F288" s="1"/>
      <c r="G288" s="1"/>
    </row>
    <row r="289" s="51" customFormat="1" spans="5:7">
      <c r="E289" s="1"/>
      <c r="F289" s="1"/>
      <c r="G289" s="1"/>
    </row>
    <row r="290" s="51" customFormat="1" spans="5:7">
      <c r="E290" s="1"/>
      <c r="F290" s="1"/>
      <c r="G290" s="1"/>
    </row>
    <row r="291" s="51" customFormat="1" spans="5:7">
      <c r="E291" s="1"/>
      <c r="F291" s="1"/>
      <c r="G291" s="1"/>
    </row>
    <row r="292" s="51" customFormat="1" spans="5:7">
      <c r="E292" s="1"/>
      <c r="F292" s="1"/>
      <c r="G292" s="1"/>
    </row>
    <row r="293" s="51" customFormat="1" spans="5:7">
      <c r="E293" s="1"/>
      <c r="F293" s="1"/>
      <c r="G293" s="1"/>
    </row>
    <row r="294" s="51" customFormat="1" spans="5:7">
      <c r="E294" s="1"/>
      <c r="F294" s="1"/>
      <c r="G294" s="1"/>
    </row>
    <row r="295" s="51" customFormat="1" spans="5:7">
      <c r="E295" s="1"/>
      <c r="F295" s="1"/>
      <c r="G295" s="1"/>
    </row>
    <row r="296" s="51" customFormat="1" spans="5:7">
      <c r="E296" s="1"/>
      <c r="F296" s="1"/>
      <c r="G296" s="1"/>
    </row>
    <row r="297" s="51" customFormat="1" spans="5:7">
      <c r="E297" s="1"/>
      <c r="F297" s="1"/>
      <c r="G297" s="1"/>
    </row>
    <row r="298" s="51" customFormat="1" spans="5:7">
      <c r="E298" s="1"/>
      <c r="F298" s="1"/>
      <c r="G298" s="1"/>
    </row>
    <row r="299" s="51" customFormat="1" spans="5:7">
      <c r="E299" s="1"/>
      <c r="F299" s="1"/>
      <c r="G299" s="1"/>
    </row>
    <row r="300" s="51" customFormat="1" spans="5:7">
      <c r="E300" s="1"/>
      <c r="F300" s="1"/>
      <c r="G300" s="1"/>
    </row>
    <row r="301" s="51" customFormat="1" spans="5:7">
      <c r="E301" s="1"/>
      <c r="F301" s="1"/>
      <c r="G301" s="1"/>
    </row>
    <row r="302" s="51" customFormat="1" spans="5:7">
      <c r="E302" s="1"/>
      <c r="F302" s="1"/>
      <c r="G302" s="1"/>
    </row>
    <row r="303" s="51" customFormat="1" spans="5:7">
      <c r="E303" s="1"/>
      <c r="F303" s="1"/>
      <c r="G303" s="1"/>
    </row>
    <row r="304" s="51" customFormat="1" spans="5:7">
      <c r="E304" s="1"/>
      <c r="F304" s="1"/>
      <c r="G304" s="1"/>
    </row>
    <row r="305" s="51" customFormat="1" spans="5:7">
      <c r="E305" s="1"/>
      <c r="F305" s="1"/>
      <c r="G305" s="1"/>
    </row>
    <row r="306" s="51" customFormat="1" spans="5:7">
      <c r="E306" s="1"/>
      <c r="F306" s="1"/>
      <c r="G306" s="1"/>
    </row>
    <row r="307" s="51" customFormat="1" spans="5:7">
      <c r="E307" s="1"/>
      <c r="F307" s="1"/>
      <c r="G307" s="1"/>
    </row>
    <row r="308" s="51" customFormat="1" spans="5:7">
      <c r="E308" s="1"/>
      <c r="F308" s="1"/>
      <c r="G308" s="1"/>
    </row>
    <row r="309" s="51" customFormat="1" spans="5:7">
      <c r="E309" s="1"/>
      <c r="F309" s="1"/>
      <c r="G309" s="1"/>
    </row>
    <row r="310" s="51" customFormat="1" spans="5:7">
      <c r="E310" s="1"/>
      <c r="F310" s="1"/>
      <c r="G310" s="1"/>
    </row>
    <row r="311" s="51" customFormat="1" spans="5:7">
      <c r="E311" s="1"/>
      <c r="F311" s="1"/>
      <c r="G311" s="1"/>
    </row>
    <row r="312" s="51" customFormat="1" spans="5:7">
      <c r="E312" s="1"/>
      <c r="F312" s="1"/>
      <c r="G312" s="1"/>
    </row>
    <row r="313" s="51" customFormat="1" spans="5:7">
      <c r="E313" s="1"/>
      <c r="F313" s="1"/>
      <c r="G313" s="1"/>
    </row>
    <row r="314" s="51" customFormat="1" spans="5:7">
      <c r="E314" s="1"/>
      <c r="F314" s="1"/>
      <c r="G314" s="1"/>
    </row>
    <row r="315" s="51" customFormat="1" spans="5:7">
      <c r="E315" s="1"/>
      <c r="F315" s="1"/>
      <c r="G315" s="1"/>
    </row>
    <row r="316" s="51" customFormat="1" spans="5:7">
      <c r="E316" s="1"/>
      <c r="F316" s="1"/>
      <c r="G316" s="1"/>
    </row>
    <row r="317" s="51" customFormat="1" spans="5:7">
      <c r="E317" s="1"/>
      <c r="F317" s="1"/>
      <c r="G317" s="1"/>
    </row>
    <row r="318" s="51" customFormat="1" spans="5:7">
      <c r="E318" s="1"/>
      <c r="F318" s="1"/>
      <c r="G318" s="1"/>
    </row>
    <row r="319" s="51" customFormat="1" spans="5:7">
      <c r="E319" s="1"/>
      <c r="F319" s="1"/>
      <c r="G319" s="1"/>
    </row>
    <row r="320" s="51" customFormat="1" spans="5:7">
      <c r="E320" s="1"/>
      <c r="F320" s="1"/>
      <c r="G320" s="1"/>
    </row>
    <row r="321" s="51" customFormat="1" spans="5:7">
      <c r="E321" s="1"/>
      <c r="F321" s="1"/>
      <c r="G321" s="1"/>
    </row>
    <row r="322" s="51" customFormat="1" spans="5:7">
      <c r="E322" s="1"/>
      <c r="F322" s="1"/>
      <c r="G322" s="1"/>
    </row>
    <row r="323" s="51" customFormat="1" spans="5:7">
      <c r="E323" s="1"/>
      <c r="F323" s="1"/>
      <c r="G323" s="1"/>
    </row>
    <row r="324" s="51" customFormat="1" spans="5:7">
      <c r="E324" s="1"/>
      <c r="F324" s="1"/>
      <c r="G324" s="1"/>
    </row>
    <row r="325" s="51" customFormat="1" spans="5:7">
      <c r="E325" s="1"/>
      <c r="F325" s="1"/>
      <c r="G325" s="1"/>
    </row>
    <row r="326" s="51" customFormat="1" spans="5:7">
      <c r="E326" s="1"/>
      <c r="F326" s="1"/>
      <c r="G326" s="1"/>
    </row>
    <row r="327" s="51" customFormat="1" spans="5:7">
      <c r="E327" s="1"/>
      <c r="F327" s="1"/>
      <c r="G327" s="1"/>
    </row>
    <row r="328" s="51" customFormat="1" spans="5:7">
      <c r="E328" s="1"/>
      <c r="F328" s="1"/>
      <c r="G328" s="1"/>
    </row>
    <row r="329" s="51" customFormat="1" spans="5:7">
      <c r="E329" s="1"/>
      <c r="F329" s="1"/>
      <c r="G329" s="1"/>
    </row>
    <row r="330" s="51" customFormat="1" spans="5:7">
      <c r="E330" s="1"/>
      <c r="F330" s="1"/>
      <c r="G330" s="1"/>
    </row>
    <row r="331" s="51" customFormat="1" spans="5:7">
      <c r="E331" s="1"/>
      <c r="F331" s="1"/>
      <c r="G331" s="1"/>
    </row>
    <row r="332" s="51" customFormat="1" spans="5:7">
      <c r="E332" s="1"/>
      <c r="F332" s="1"/>
      <c r="G332" s="1"/>
    </row>
    <row r="333" s="51" customFormat="1" spans="5:7">
      <c r="E333" s="1"/>
      <c r="F333" s="1"/>
      <c r="G333" s="1"/>
    </row>
    <row r="334" s="51" customFormat="1" spans="5:7">
      <c r="E334" s="1"/>
      <c r="F334" s="1"/>
      <c r="G334" s="1"/>
    </row>
    <row r="335" s="51" customFormat="1" spans="5:7">
      <c r="E335" s="1"/>
      <c r="F335" s="1"/>
      <c r="G335" s="1"/>
    </row>
    <row r="336" s="51" customFormat="1" spans="5:7">
      <c r="E336" s="1"/>
      <c r="F336" s="1"/>
      <c r="G336" s="1"/>
    </row>
    <row r="337" s="51" customFormat="1" spans="5:7">
      <c r="E337" s="1"/>
      <c r="F337" s="1"/>
      <c r="G337" s="1"/>
    </row>
    <row r="338" s="51" customFormat="1" spans="5:7">
      <c r="E338" s="1"/>
      <c r="F338" s="1"/>
      <c r="G338" s="1"/>
    </row>
    <row r="339" s="51" customFormat="1" spans="5:7">
      <c r="E339" s="1"/>
      <c r="F339" s="1"/>
      <c r="G339" s="1"/>
    </row>
    <row r="340" s="51" customFormat="1" spans="5:7">
      <c r="E340" s="1"/>
      <c r="F340" s="1"/>
      <c r="G340" s="1"/>
    </row>
    <row r="341" s="51" customFormat="1" spans="5:7">
      <c r="E341" s="1"/>
      <c r="F341" s="1"/>
      <c r="G341" s="1"/>
    </row>
    <row r="342" s="51" customFormat="1" spans="5:7">
      <c r="E342" s="1"/>
      <c r="F342" s="1"/>
      <c r="G342" s="1"/>
    </row>
    <row r="343" s="51" customFormat="1" spans="5:7">
      <c r="E343" s="1"/>
      <c r="F343" s="1"/>
      <c r="G343" s="1"/>
    </row>
    <row r="344" s="51" customFormat="1" spans="5:7">
      <c r="E344" s="1"/>
      <c r="F344" s="1"/>
      <c r="G344" s="1"/>
    </row>
    <row r="345" s="51" customFormat="1" spans="5:7">
      <c r="E345" s="1"/>
      <c r="F345" s="1"/>
      <c r="G345" s="1"/>
    </row>
    <row r="346" s="51" customFormat="1" spans="5:7">
      <c r="E346" s="1"/>
      <c r="F346" s="1"/>
      <c r="G346" s="1"/>
    </row>
    <row r="347" s="51" customFormat="1" spans="5:7">
      <c r="E347" s="1"/>
      <c r="F347" s="1"/>
      <c r="G347" s="1"/>
    </row>
    <row r="348" s="51" customFormat="1" spans="5:7">
      <c r="E348" s="1"/>
      <c r="F348" s="1"/>
      <c r="G348" s="1"/>
    </row>
    <row r="349" s="51" customFormat="1" spans="5:7">
      <c r="E349" s="1"/>
      <c r="F349" s="1"/>
      <c r="G349" s="1"/>
    </row>
    <row r="350" s="51" customFormat="1" spans="5:7">
      <c r="E350" s="1"/>
      <c r="F350" s="1"/>
      <c r="G350" s="1"/>
    </row>
    <row r="351" s="51" customFormat="1" spans="5:7">
      <c r="E351" s="1"/>
      <c r="F351" s="1"/>
      <c r="G351" s="1"/>
    </row>
    <row r="352" s="51" customFormat="1" spans="5:7">
      <c r="E352" s="1"/>
      <c r="F352" s="1"/>
      <c r="G352" s="1"/>
    </row>
    <row r="353" s="51" customFormat="1" spans="5:7">
      <c r="E353" s="1"/>
      <c r="F353" s="1"/>
      <c r="G353" s="1"/>
    </row>
    <row r="354" s="51" customFormat="1" spans="5:7">
      <c r="E354" s="1"/>
      <c r="F354" s="1"/>
      <c r="G354" s="1"/>
    </row>
    <row r="355" s="51" customFormat="1" spans="5:7">
      <c r="E355" s="1"/>
      <c r="F355" s="1"/>
      <c r="G355" s="1"/>
    </row>
    <row r="356" s="51" customFormat="1" spans="5:7">
      <c r="E356" s="1"/>
      <c r="F356" s="1"/>
      <c r="G356" s="1"/>
    </row>
    <row r="357" s="51" customFormat="1" spans="5:7">
      <c r="E357" s="1"/>
      <c r="F357" s="1"/>
      <c r="G357" s="1"/>
    </row>
    <row r="358" s="51" customFormat="1" spans="5:7">
      <c r="E358" s="1"/>
      <c r="F358" s="1"/>
      <c r="G358" s="1"/>
    </row>
    <row r="359" s="51" customFormat="1" spans="5:7">
      <c r="E359" s="1"/>
      <c r="F359" s="1"/>
      <c r="G359" s="1"/>
    </row>
    <row r="360" s="51" customFormat="1" spans="5:7">
      <c r="E360" s="1"/>
      <c r="F360" s="1"/>
      <c r="G360" s="1"/>
    </row>
    <row r="361" s="51" customFormat="1" spans="5:7">
      <c r="E361" s="1"/>
      <c r="F361" s="1"/>
      <c r="G361" s="1"/>
    </row>
    <row r="362" s="51" customFormat="1" spans="5:7">
      <c r="E362" s="1"/>
      <c r="F362" s="1"/>
      <c r="G362" s="1"/>
    </row>
    <row r="363" s="51" customFormat="1" spans="5:7">
      <c r="E363" s="1"/>
      <c r="F363" s="1"/>
      <c r="G363" s="1"/>
    </row>
    <row r="364" s="51" customFormat="1" spans="5:7">
      <c r="E364" s="1"/>
      <c r="F364" s="1"/>
      <c r="G364" s="1"/>
    </row>
    <row r="365" s="51" customFormat="1" spans="5:7">
      <c r="E365" s="1"/>
      <c r="F365" s="1"/>
      <c r="G365" s="1"/>
    </row>
    <row r="366" s="51" customFormat="1" spans="5:7">
      <c r="E366" s="1"/>
      <c r="F366" s="1"/>
      <c r="G366" s="1"/>
    </row>
    <row r="367" s="51" customFormat="1" spans="5:7">
      <c r="E367" s="1"/>
      <c r="F367" s="1"/>
      <c r="G367" s="1"/>
    </row>
    <row r="368" s="51" customFormat="1" spans="5:7">
      <c r="E368" s="1"/>
      <c r="F368" s="1"/>
      <c r="G368" s="1"/>
    </row>
    <row r="369" s="51" customFormat="1" spans="5:7">
      <c r="E369" s="1"/>
      <c r="F369" s="1"/>
      <c r="G369" s="1"/>
    </row>
    <row r="370" s="51" customFormat="1" spans="5:7">
      <c r="E370" s="1"/>
      <c r="F370" s="1"/>
      <c r="G370" s="1"/>
    </row>
    <row r="371" s="51" customFormat="1" spans="5:7">
      <c r="E371" s="1"/>
      <c r="F371" s="1"/>
      <c r="G371" s="1"/>
    </row>
    <row r="372" s="51" customFormat="1" spans="5:7">
      <c r="E372" s="1"/>
      <c r="F372" s="1"/>
      <c r="G372" s="1"/>
    </row>
    <row r="373" s="51" customFormat="1" spans="5:7">
      <c r="E373" s="1"/>
      <c r="F373" s="1"/>
      <c r="G373" s="1"/>
    </row>
    <row r="374" s="51" customFormat="1" spans="5:7">
      <c r="E374" s="1"/>
      <c r="F374" s="1"/>
      <c r="G374" s="1"/>
    </row>
    <row r="375" s="51" customFormat="1" spans="5:7">
      <c r="E375" s="1"/>
      <c r="F375" s="1"/>
      <c r="G375" s="1"/>
    </row>
    <row r="376" s="51" customFormat="1" spans="5:7">
      <c r="E376" s="1"/>
      <c r="F376" s="1"/>
      <c r="G376" s="1"/>
    </row>
    <row r="377" s="51" customFormat="1" spans="5:7">
      <c r="E377" s="1"/>
      <c r="F377" s="1"/>
      <c r="G377" s="1"/>
    </row>
    <row r="378" s="51" customFormat="1" spans="5:7">
      <c r="E378" s="1"/>
      <c r="F378" s="1"/>
      <c r="G378" s="1"/>
    </row>
    <row r="379" s="51" customFormat="1" spans="5:7">
      <c r="E379" s="1"/>
      <c r="F379" s="1"/>
      <c r="G379" s="1"/>
    </row>
    <row r="380" s="51" customFormat="1" spans="5:7">
      <c r="E380" s="1"/>
      <c r="F380" s="1"/>
      <c r="G380" s="1"/>
    </row>
    <row r="381" s="51" customFormat="1" spans="5:7">
      <c r="E381" s="1"/>
      <c r="F381" s="1"/>
      <c r="G381" s="1"/>
    </row>
    <row r="382" s="51" customFormat="1" spans="5:7">
      <c r="E382" s="1"/>
      <c r="F382" s="1"/>
      <c r="G382" s="1"/>
    </row>
    <row r="383" s="51" customFormat="1" spans="5:7">
      <c r="E383" s="1"/>
      <c r="F383" s="1"/>
      <c r="G383" s="1"/>
    </row>
    <row r="384" s="51" customFormat="1" spans="5:7">
      <c r="E384" s="1"/>
      <c r="F384" s="1"/>
      <c r="G384" s="1"/>
    </row>
    <row r="385" s="51" customFormat="1" spans="5:7">
      <c r="E385" s="1"/>
      <c r="F385" s="1"/>
      <c r="G385" s="1"/>
    </row>
    <row r="386" s="51" customFormat="1" spans="5:7">
      <c r="E386" s="1"/>
      <c r="F386" s="1"/>
      <c r="G386" s="1"/>
    </row>
    <row r="387" s="51" customFormat="1" spans="5:7">
      <c r="E387" s="1"/>
      <c r="F387" s="1"/>
      <c r="G387" s="1"/>
    </row>
    <row r="388" s="51" customFormat="1" spans="5:7">
      <c r="E388" s="1"/>
      <c r="F388" s="1"/>
      <c r="G388" s="1"/>
    </row>
    <row r="389" s="51" customFormat="1" spans="5:7">
      <c r="E389" s="1"/>
      <c r="F389" s="1"/>
      <c r="G389" s="1"/>
    </row>
    <row r="390" s="51" customFormat="1" spans="5:7">
      <c r="E390" s="1"/>
      <c r="F390" s="1"/>
      <c r="G390" s="1"/>
    </row>
    <row r="391" s="51" customFormat="1" spans="5:7">
      <c r="E391" s="1"/>
      <c r="F391" s="1"/>
      <c r="G391" s="1"/>
    </row>
    <row r="392" s="51" customFormat="1" spans="5:7">
      <c r="E392" s="1"/>
      <c r="F392" s="1"/>
      <c r="G392" s="1"/>
    </row>
    <row r="393" s="51" customFormat="1" spans="5:7">
      <c r="E393" s="1"/>
      <c r="F393" s="1"/>
      <c r="G393" s="1"/>
    </row>
    <row r="394" s="51" customFormat="1" spans="5:7">
      <c r="E394" s="1"/>
      <c r="F394" s="1"/>
      <c r="G394" s="1"/>
    </row>
    <row r="395" s="51" customFormat="1" spans="5:7">
      <c r="E395" s="1"/>
      <c r="F395" s="1"/>
      <c r="G395" s="1"/>
    </row>
    <row r="396" s="51" customFormat="1" spans="5:7">
      <c r="E396" s="1"/>
      <c r="F396" s="1"/>
      <c r="G396" s="1"/>
    </row>
    <row r="397" s="51" customFormat="1" spans="5:7">
      <c r="E397" s="1"/>
      <c r="F397" s="1"/>
      <c r="G397" s="1"/>
    </row>
    <row r="398" s="51" customFormat="1" spans="5:7">
      <c r="E398" s="1"/>
      <c r="F398" s="1"/>
      <c r="G398" s="1"/>
    </row>
    <row r="399" s="51" customFormat="1" spans="5:7">
      <c r="E399" s="1"/>
      <c r="F399" s="1"/>
      <c r="G399" s="1"/>
    </row>
    <row r="400" s="51" customFormat="1" spans="5:7">
      <c r="E400" s="1"/>
      <c r="F400" s="1"/>
      <c r="G400" s="1"/>
    </row>
    <row r="401" s="51" customFormat="1" spans="5:7">
      <c r="E401" s="1"/>
      <c r="F401" s="1"/>
      <c r="G401" s="1"/>
    </row>
    <row r="402" s="51" customFormat="1" spans="5:7">
      <c r="E402" s="1"/>
      <c r="F402" s="1"/>
      <c r="G402" s="1"/>
    </row>
    <row r="403" s="51" customFormat="1" spans="5:7">
      <c r="E403" s="1"/>
      <c r="F403" s="1"/>
      <c r="G403" s="1"/>
    </row>
    <row r="404" s="51" customFormat="1" spans="5:7">
      <c r="E404" s="1"/>
      <c r="F404" s="1"/>
      <c r="G404" s="1"/>
    </row>
    <row r="405" s="51" customFormat="1" spans="5:7">
      <c r="E405" s="1"/>
      <c r="F405" s="1"/>
      <c r="G405" s="1"/>
    </row>
    <row r="406" s="51" customFormat="1" spans="5:7">
      <c r="E406" s="1"/>
      <c r="F406" s="1"/>
      <c r="G406" s="1"/>
    </row>
    <row r="407" s="51" customFormat="1" spans="5:7">
      <c r="E407" s="1"/>
      <c r="F407" s="1"/>
      <c r="G407" s="1"/>
    </row>
    <row r="408" s="51" customFormat="1" spans="5:7">
      <c r="E408" s="1"/>
      <c r="F408" s="1"/>
      <c r="G408" s="1"/>
    </row>
    <row r="409" s="51" customFormat="1" spans="5:7">
      <c r="E409" s="1"/>
      <c r="F409" s="1"/>
      <c r="G409" s="1"/>
    </row>
    <row r="410" s="51" customFormat="1" spans="5:7">
      <c r="E410" s="1"/>
      <c r="F410" s="1"/>
      <c r="G410" s="1"/>
    </row>
    <row r="411" s="51" customFormat="1" spans="5:7">
      <c r="E411" s="1"/>
      <c r="F411" s="1"/>
      <c r="G411" s="1"/>
    </row>
    <row r="412" s="51" customFormat="1" spans="5:7">
      <c r="E412" s="1"/>
      <c r="F412" s="1"/>
      <c r="G412" s="1"/>
    </row>
    <row r="413" s="51" customFormat="1" spans="5:7">
      <c r="E413" s="1"/>
      <c r="F413" s="1"/>
      <c r="G413" s="1"/>
    </row>
    <row r="414" s="51" customFormat="1" spans="5:7">
      <c r="E414" s="1"/>
      <c r="F414" s="1"/>
      <c r="G414" s="1"/>
    </row>
    <row r="415" s="51" customFormat="1" spans="5:7">
      <c r="E415" s="1"/>
      <c r="F415" s="1"/>
      <c r="G415" s="1"/>
    </row>
    <row r="416" s="51" customFormat="1" spans="5:7">
      <c r="E416" s="1"/>
      <c r="F416" s="1"/>
      <c r="G416" s="1"/>
    </row>
    <row r="417" s="51" customFormat="1" spans="5:7">
      <c r="E417" s="1"/>
      <c r="F417" s="1"/>
      <c r="G417" s="1"/>
    </row>
    <row r="418" s="51" customFormat="1" spans="5:7">
      <c r="E418" s="1"/>
      <c r="F418" s="1"/>
      <c r="G418" s="1"/>
    </row>
    <row r="419" s="51" customFormat="1" spans="5:7">
      <c r="E419" s="1"/>
      <c r="F419" s="1"/>
      <c r="G419" s="1"/>
    </row>
    <row r="420" s="51" customFormat="1" spans="5:7">
      <c r="E420" s="1"/>
      <c r="F420" s="1"/>
      <c r="G420" s="1"/>
    </row>
    <row r="421" s="51" customFormat="1" spans="5:7">
      <c r="E421" s="1"/>
      <c r="F421" s="1"/>
      <c r="G421" s="1"/>
    </row>
    <row r="422" s="51" customFormat="1" spans="5:7">
      <c r="E422" s="1"/>
      <c r="F422" s="1"/>
      <c r="G422" s="1"/>
    </row>
    <row r="423" s="51" customFormat="1" spans="5:7">
      <c r="E423" s="1"/>
      <c r="F423" s="1"/>
      <c r="G423" s="1"/>
    </row>
    <row r="424" s="51" customFormat="1" spans="5:7">
      <c r="E424" s="1"/>
      <c r="F424" s="1"/>
      <c r="G424" s="1"/>
    </row>
    <row r="425" s="51" customFormat="1" spans="5:7">
      <c r="E425" s="1"/>
      <c r="F425" s="1"/>
      <c r="G425" s="1"/>
    </row>
    <row r="426" s="51" customFormat="1" spans="5:7">
      <c r="E426" s="1"/>
      <c r="F426" s="1"/>
      <c r="G426" s="1"/>
    </row>
    <row r="427" s="51" customFormat="1" spans="5:7">
      <c r="E427" s="1"/>
      <c r="F427" s="1"/>
      <c r="G427" s="1"/>
    </row>
    <row r="428" s="51" customFormat="1" spans="5:7">
      <c r="E428" s="1"/>
      <c r="F428" s="1"/>
      <c r="G428" s="1"/>
    </row>
    <row r="429" s="51" customFormat="1" spans="5:7">
      <c r="E429" s="1"/>
      <c r="F429" s="1"/>
      <c r="G429" s="1"/>
    </row>
    <row r="430" s="51" customFormat="1" spans="5:7">
      <c r="E430" s="1"/>
      <c r="F430" s="1"/>
      <c r="G430" s="1"/>
    </row>
    <row r="431" s="51" customFormat="1" spans="5:7">
      <c r="E431" s="1"/>
      <c r="F431" s="1"/>
      <c r="G431" s="1"/>
    </row>
    <row r="432" s="51" customFormat="1" spans="5:7">
      <c r="E432" s="1"/>
      <c r="F432" s="1"/>
      <c r="G432" s="1"/>
    </row>
    <row r="433" s="51" customFormat="1" spans="5:7">
      <c r="E433" s="1"/>
      <c r="F433" s="1"/>
      <c r="G433" s="1"/>
    </row>
    <row r="434" s="51" customFormat="1" spans="5:7">
      <c r="E434" s="1"/>
      <c r="F434" s="1"/>
      <c r="G434" s="1"/>
    </row>
    <row r="435" s="51" customFormat="1" spans="5:7">
      <c r="E435" s="1"/>
      <c r="F435" s="1"/>
      <c r="G435" s="1"/>
    </row>
    <row r="436" s="51" customFormat="1" spans="5:7">
      <c r="E436" s="1"/>
      <c r="F436" s="1"/>
      <c r="G436" s="1"/>
    </row>
    <row r="437" s="51" customFormat="1" spans="5:7">
      <c r="E437" s="1"/>
      <c r="F437" s="1"/>
      <c r="G437" s="1"/>
    </row>
    <row r="438" s="51" customFormat="1" spans="5:7">
      <c r="E438" s="1"/>
      <c r="F438" s="1"/>
      <c r="G438" s="1"/>
    </row>
    <row r="439" s="51" customFormat="1" spans="5:7">
      <c r="E439" s="1"/>
      <c r="F439" s="1"/>
      <c r="G439" s="1"/>
    </row>
    <row r="440" s="51" customFormat="1" spans="5:7">
      <c r="E440" s="1"/>
      <c r="F440" s="1"/>
      <c r="G440" s="1"/>
    </row>
    <row r="441" s="51" customFormat="1" spans="5:7">
      <c r="E441" s="1"/>
      <c r="F441" s="1"/>
      <c r="G441" s="1"/>
    </row>
    <row r="442" s="51" customFormat="1" spans="5:7">
      <c r="E442" s="1"/>
      <c r="F442" s="1"/>
      <c r="G442" s="1"/>
    </row>
    <row r="443" s="51" customFormat="1" spans="5:7">
      <c r="E443" s="1"/>
      <c r="F443" s="1"/>
      <c r="G443" s="1"/>
    </row>
    <row r="444" s="51" customFormat="1" spans="5:7">
      <c r="E444" s="1"/>
      <c r="F444" s="1"/>
      <c r="G444" s="1"/>
    </row>
    <row r="445" s="51" customFormat="1" spans="5:7">
      <c r="E445" s="1"/>
      <c r="F445" s="1"/>
      <c r="G445" s="1"/>
    </row>
    <row r="446" s="51" customFormat="1" spans="5:7">
      <c r="E446" s="1"/>
      <c r="F446" s="1"/>
      <c r="G446" s="1"/>
    </row>
    <row r="447" s="51" customFormat="1" spans="5:7">
      <c r="E447" s="1"/>
      <c r="F447" s="1"/>
      <c r="G447" s="1"/>
    </row>
    <row r="448" s="51" customFormat="1" spans="5:7">
      <c r="E448" s="1"/>
      <c r="F448" s="1"/>
      <c r="G448" s="1"/>
    </row>
    <row r="449" s="51" customFormat="1" spans="5:7">
      <c r="E449" s="1"/>
      <c r="F449" s="1"/>
      <c r="G449" s="1"/>
    </row>
    <row r="450" s="51" customFormat="1" spans="5:7">
      <c r="E450" s="1"/>
      <c r="F450" s="1"/>
      <c r="G450" s="1"/>
    </row>
    <row r="451" s="51" customFormat="1" spans="5:7">
      <c r="E451" s="1"/>
      <c r="F451" s="1"/>
      <c r="G451" s="1"/>
    </row>
    <row r="452" s="51" customFormat="1" spans="5:7">
      <c r="E452" s="1"/>
      <c r="F452" s="1"/>
      <c r="G452" s="1"/>
    </row>
    <row r="453" s="51" customFormat="1" spans="5:7">
      <c r="E453" s="1"/>
      <c r="F453" s="1"/>
      <c r="G453" s="1"/>
    </row>
    <row r="454" s="51" customFormat="1" spans="5:7">
      <c r="E454" s="1"/>
      <c r="F454" s="1"/>
      <c r="G454" s="1"/>
    </row>
    <row r="455" s="51" customFormat="1" spans="5:7">
      <c r="E455" s="1"/>
      <c r="F455" s="1"/>
      <c r="G455" s="1"/>
    </row>
    <row r="456" s="51" customFormat="1" spans="5:7">
      <c r="E456" s="1"/>
      <c r="F456" s="1"/>
      <c r="G456" s="1"/>
    </row>
    <row r="457" s="51" customFormat="1" spans="5:7">
      <c r="E457" s="1"/>
      <c r="F457" s="1"/>
      <c r="G457" s="1"/>
    </row>
    <row r="458" s="51" customFormat="1" spans="5:7">
      <c r="E458" s="1"/>
      <c r="F458" s="1"/>
      <c r="G458" s="1"/>
    </row>
    <row r="459" s="51" customFormat="1" spans="5:7">
      <c r="E459" s="1"/>
      <c r="F459" s="1"/>
      <c r="G459" s="1"/>
    </row>
    <row r="460" s="51" customFormat="1" spans="5:7">
      <c r="E460" s="1"/>
      <c r="F460" s="1"/>
      <c r="G460" s="1"/>
    </row>
    <row r="461" s="51" customFormat="1" spans="5:7">
      <c r="E461" s="1"/>
      <c r="F461" s="1"/>
      <c r="G461" s="1"/>
    </row>
    <row r="462" s="51" customFormat="1" spans="5:7">
      <c r="E462" s="1"/>
      <c r="F462" s="1"/>
      <c r="G462" s="1"/>
    </row>
    <row r="463" s="51" customFormat="1" spans="5:7">
      <c r="E463" s="1"/>
      <c r="F463" s="1"/>
      <c r="G463" s="1"/>
    </row>
    <row r="464" s="51" customFormat="1" spans="5:7">
      <c r="E464" s="1"/>
      <c r="F464" s="1"/>
      <c r="G464" s="1"/>
    </row>
    <row r="465" s="51" customFormat="1" spans="5:7">
      <c r="E465" s="1"/>
      <c r="F465" s="1"/>
      <c r="G465" s="1"/>
    </row>
    <row r="466" s="51" customFormat="1" spans="5:7">
      <c r="E466" s="1"/>
      <c r="F466" s="1"/>
      <c r="G466" s="1"/>
    </row>
    <row r="467" s="51" customFormat="1" spans="5:7">
      <c r="E467" s="1"/>
      <c r="F467" s="1"/>
      <c r="G467" s="1"/>
    </row>
    <row r="468" s="51" customFormat="1" spans="5:7">
      <c r="E468" s="1"/>
      <c r="F468" s="1"/>
      <c r="G468" s="1"/>
    </row>
    <row r="469" s="51" customFormat="1" spans="5:7">
      <c r="E469" s="1"/>
      <c r="F469" s="1"/>
      <c r="G469" s="1"/>
    </row>
    <row r="470" s="51" customFormat="1" spans="5:7">
      <c r="E470" s="1"/>
      <c r="F470" s="1"/>
      <c r="G470" s="1"/>
    </row>
    <row r="471" s="51" customFormat="1" spans="5:7">
      <c r="E471" s="1"/>
      <c r="F471" s="1"/>
      <c r="G471" s="1"/>
    </row>
    <row r="472" s="51" customFormat="1" spans="5:7">
      <c r="E472" s="1"/>
      <c r="F472" s="1"/>
      <c r="G472" s="1"/>
    </row>
    <row r="473" s="51" customFormat="1" spans="5:7">
      <c r="E473" s="1"/>
      <c r="F473" s="1"/>
      <c r="G473" s="1"/>
    </row>
    <row r="474" s="51" customFormat="1" spans="5:7">
      <c r="E474" s="1"/>
      <c r="F474" s="1"/>
      <c r="G474" s="1"/>
    </row>
    <row r="475" s="51" customFormat="1" spans="5:7">
      <c r="E475" s="1"/>
      <c r="F475" s="1"/>
      <c r="G475" s="1"/>
    </row>
    <row r="476" s="51" customFormat="1" spans="5:7">
      <c r="E476" s="1"/>
      <c r="F476" s="1"/>
      <c r="G476" s="1"/>
    </row>
    <row r="477" s="51" customFormat="1" spans="5:7">
      <c r="E477" s="1"/>
      <c r="F477" s="1"/>
      <c r="G477" s="1"/>
    </row>
    <row r="478" s="51" customFormat="1" spans="5:7">
      <c r="E478" s="1"/>
      <c r="F478" s="1"/>
      <c r="G478" s="1"/>
    </row>
    <row r="479" s="51" customFormat="1" spans="5:7">
      <c r="E479" s="1"/>
      <c r="F479" s="1"/>
      <c r="G479" s="1"/>
    </row>
    <row r="480" s="51" customFormat="1" spans="5:7">
      <c r="E480" s="1"/>
      <c r="F480" s="1"/>
      <c r="G480" s="1"/>
    </row>
    <row r="481" s="51" customFormat="1" spans="5:7">
      <c r="E481" s="1"/>
      <c r="F481" s="1"/>
      <c r="G481" s="1"/>
    </row>
    <row r="482" s="51" customFormat="1" spans="5:7">
      <c r="E482" s="1"/>
      <c r="F482" s="1"/>
      <c r="G482" s="1"/>
    </row>
    <row r="483" s="51" customFormat="1" spans="5:7">
      <c r="E483" s="1"/>
      <c r="F483" s="1"/>
      <c r="G483" s="1"/>
    </row>
    <row r="484" s="51" customFormat="1" spans="5:7">
      <c r="E484" s="1"/>
      <c r="F484" s="1"/>
      <c r="G484" s="1"/>
    </row>
    <row r="485" s="51" customFormat="1" spans="5:7">
      <c r="E485" s="1"/>
      <c r="F485" s="1"/>
      <c r="G485" s="1"/>
    </row>
    <row r="486" s="51" customFormat="1" spans="5:7">
      <c r="E486" s="1"/>
      <c r="F486" s="1"/>
      <c r="G486" s="1"/>
    </row>
    <row r="487" s="51" customFormat="1" spans="5:7">
      <c r="E487" s="1"/>
      <c r="F487" s="1"/>
      <c r="G487" s="1"/>
    </row>
    <row r="488" s="51" customFormat="1" spans="5:7">
      <c r="E488" s="1"/>
      <c r="F488" s="1"/>
      <c r="G488" s="1"/>
    </row>
    <row r="489" s="51" customFormat="1" spans="5:7">
      <c r="E489" s="1"/>
      <c r="F489" s="1"/>
      <c r="G489" s="1"/>
    </row>
    <row r="490" s="51" customFormat="1" spans="5:7">
      <c r="E490" s="1"/>
      <c r="F490" s="1"/>
      <c r="G490" s="1"/>
    </row>
    <row r="491" s="51" customFormat="1" spans="5:7">
      <c r="E491" s="1"/>
      <c r="F491" s="1"/>
      <c r="G491" s="1"/>
    </row>
    <row r="492" s="51" customFormat="1" spans="5:7">
      <c r="E492" s="1"/>
      <c r="F492" s="1"/>
      <c r="G492" s="1"/>
    </row>
    <row r="493" s="51" customFormat="1" spans="5:7">
      <c r="E493" s="1"/>
      <c r="F493" s="1"/>
      <c r="G493" s="1"/>
    </row>
    <row r="494" s="51" customFormat="1" spans="5:7">
      <c r="E494" s="1"/>
      <c r="F494" s="1"/>
      <c r="G494" s="1"/>
    </row>
    <row r="495" s="51" customFormat="1" spans="5:7">
      <c r="E495" s="1"/>
      <c r="F495" s="1"/>
      <c r="G495" s="1"/>
    </row>
    <row r="496" s="51" customFormat="1" spans="5:7">
      <c r="E496" s="1"/>
      <c r="F496" s="1"/>
      <c r="G496" s="1"/>
    </row>
    <row r="497" s="51" customFormat="1" spans="5:7">
      <c r="E497" s="1"/>
      <c r="F497" s="1"/>
      <c r="G497" s="1"/>
    </row>
    <row r="498" s="51" customFormat="1" spans="5:7">
      <c r="E498" s="1"/>
      <c r="F498" s="1"/>
      <c r="G498" s="1"/>
    </row>
    <row r="499" s="51" customFormat="1" spans="5:7">
      <c r="E499" s="1"/>
      <c r="F499" s="1"/>
      <c r="G499" s="1"/>
    </row>
    <row r="500" s="51" customFormat="1" spans="5:7">
      <c r="E500" s="1"/>
      <c r="F500" s="1"/>
      <c r="G500" s="1"/>
    </row>
    <row r="501" s="51" customFormat="1" spans="5:7">
      <c r="E501" s="1"/>
      <c r="F501" s="1"/>
      <c r="G501" s="1"/>
    </row>
    <row r="502" s="51" customFormat="1" spans="5:7">
      <c r="E502" s="1"/>
      <c r="F502" s="1"/>
      <c r="G502" s="1"/>
    </row>
    <row r="503" s="51" customFormat="1" spans="5:7">
      <c r="E503" s="1"/>
      <c r="F503" s="1"/>
      <c r="G503" s="1"/>
    </row>
    <row r="504" s="51" customFormat="1" spans="5:7">
      <c r="E504" s="1"/>
      <c r="F504" s="1"/>
      <c r="G504" s="1"/>
    </row>
    <row r="505" s="51" customFormat="1" spans="5:7">
      <c r="E505" s="1"/>
      <c r="F505" s="1"/>
      <c r="G505" s="1"/>
    </row>
    <row r="506" s="51" customFormat="1" spans="5:7">
      <c r="E506" s="1"/>
      <c r="F506" s="1"/>
      <c r="G506" s="1"/>
    </row>
    <row r="507" s="51" customFormat="1" spans="5:7">
      <c r="E507" s="1"/>
      <c r="F507" s="1"/>
      <c r="G507" s="1"/>
    </row>
    <row r="508" s="51" customFormat="1" spans="5:7">
      <c r="E508" s="1"/>
      <c r="F508" s="1"/>
      <c r="G508" s="1"/>
    </row>
    <row r="509" s="51" customFormat="1" spans="5:7">
      <c r="E509" s="1"/>
      <c r="F509" s="1"/>
      <c r="G509" s="1"/>
    </row>
    <row r="510" s="51" customFormat="1" spans="5:7">
      <c r="E510" s="1"/>
      <c r="F510" s="1"/>
      <c r="G510" s="1"/>
    </row>
    <row r="511" s="51" customFormat="1" spans="5:7">
      <c r="E511" s="1"/>
      <c r="F511" s="1"/>
      <c r="G511" s="1"/>
    </row>
    <row r="512" s="51" customFormat="1" spans="5:7">
      <c r="E512" s="1"/>
      <c r="F512" s="1"/>
      <c r="G512" s="1"/>
    </row>
    <row r="513" s="51" customFormat="1" spans="5:7">
      <c r="E513" s="1"/>
      <c r="F513" s="1"/>
      <c r="G513" s="1"/>
    </row>
    <row r="514" s="51" customFormat="1" spans="5:7">
      <c r="E514" s="1"/>
      <c r="F514" s="1"/>
      <c r="G514" s="1"/>
    </row>
    <row r="515" s="51" customFormat="1" spans="5:7">
      <c r="E515" s="1"/>
      <c r="F515" s="1"/>
      <c r="G515" s="1"/>
    </row>
    <row r="516" s="51" customFormat="1" spans="5:7">
      <c r="E516" s="1"/>
      <c r="F516" s="1"/>
      <c r="G516" s="1"/>
    </row>
    <row r="517" s="51" customFormat="1" spans="5:7">
      <c r="E517" s="1"/>
      <c r="F517" s="1"/>
      <c r="G517" s="1"/>
    </row>
    <row r="518" s="51" customFormat="1" spans="5:7">
      <c r="E518" s="1"/>
      <c r="F518" s="1"/>
      <c r="G518" s="1"/>
    </row>
    <row r="519" s="51" customFormat="1" spans="5:7">
      <c r="E519" s="1"/>
      <c r="F519" s="1"/>
      <c r="G519" s="1"/>
    </row>
    <row r="520" s="51" customFormat="1" spans="5:7">
      <c r="E520" s="1"/>
      <c r="F520" s="1"/>
      <c r="G520" s="1"/>
    </row>
    <row r="521" s="51" customFormat="1" spans="5:7">
      <c r="E521" s="1"/>
      <c r="F521" s="1"/>
      <c r="G521" s="1"/>
    </row>
    <row r="522" s="51" customFormat="1" spans="5:7">
      <c r="E522" s="1"/>
      <c r="F522" s="1"/>
      <c r="G522" s="1"/>
    </row>
    <row r="523" s="51" customFormat="1" spans="5:7">
      <c r="E523" s="1"/>
      <c r="F523" s="1"/>
      <c r="G523" s="1"/>
    </row>
    <row r="524" s="51" customFormat="1" spans="5:7">
      <c r="E524" s="1"/>
      <c r="F524" s="1"/>
      <c r="G524" s="1"/>
    </row>
    <row r="525" s="51" customFormat="1" spans="5:7">
      <c r="E525" s="1"/>
      <c r="F525" s="1"/>
      <c r="G525" s="1"/>
    </row>
    <row r="526" s="51" customFormat="1" spans="5:7">
      <c r="E526" s="1"/>
      <c r="F526" s="1"/>
      <c r="G526" s="1"/>
    </row>
    <row r="527" s="51" customFormat="1" spans="5:7">
      <c r="E527" s="1"/>
      <c r="F527" s="1"/>
      <c r="G527" s="1"/>
    </row>
    <row r="528" s="51" customFormat="1" spans="5:7">
      <c r="E528" s="1"/>
      <c r="F528" s="1"/>
      <c r="G528" s="1"/>
    </row>
    <row r="529" s="51" customFormat="1" spans="5:7">
      <c r="E529" s="1"/>
      <c r="F529" s="1"/>
      <c r="G529" s="1"/>
    </row>
    <row r="530" s="51" customFormat="1" spans="5:7">
      <c r="E530" s="1"/>
      <c r="F530" s="1"/>
      <c r="G530" s="1"/>
    </row>
    <row r="531" s="51" customFormat="1" spans="5:7">
      <c r="E531" s="1"/>
      <c r="F531" s="1"/>
      <c r="G531" s="1"/>
    </row>
    <row r="532" s="51" customFormat="1" spans="5:7">
      <c r="E532" s="1"/>
      <c r="F532" s="1"/>
      <c r="G532" s="1"/>
    </row>
    <row r="533" s="51" customFormat="1" spans="5:7">
      <c r="E533" s="1"/>
      <c r="F533" s="1"/>
      <c r="G533" s="1"/>
    </row>
    <row r="534" s="51" customFormat="1" spans="5:7">
      <c r="E534" s="1"/>
      <c r="F534" s="1"/>
      <c r="G534" s="1"/>
    </row>
    <row r="535" s="51" customFormat="1" spans="5:7">
      <c r="E535" s="1"/>
      <c r="F535" s="1"/>
      <c r="G535" s="1"/>
    </row>
    <row r="536" s="51" customFormat="1" spans="5:7">
      <c r="E536" s="1"/>
      <c r="F536" s="1"/>
      <c r="G536" s="1"/>
    </row>
    <row r="537" s="51" customFormat="1" spans="5:7">
      <c r="E537" s="1"/>
      <c r="F537" s="1"/>
      <c r="G537" s="1"/>
    </row>
    <row r="538" s="51" customFormat="1" spans="5:7">
      <c r="E538" s="1"/>
      <c r="F538" s="1"/>
      <c r="G538" s="1"/>
    </row>
    <row r="539" s="51" customFormat="1" spans="5:7">
      <c r="E539" s="1"/>
      <c r="F539" s="1"/>
      <c r="G539" s="1"/>
    </row>
    <row r="540" s="51" customFormat="1" spans="5:7">
      <c r="E540" s="1"/>
      <c r="F540" s="1"/>
      <c r="G540" s="1"/>
    </row>
    <row r="541" s="51" customFormat="1" spans="5:7">
      <c r="E541" s="1"/>
      <c r="F541" s="1"/>
      <c r="G541" s="1"/>
    </row>
    <row r="542" s="51" customFormat="1" spans="5:7">
      <c r="E542" s="1"/>
      <c r="F542" s="1"/>
      <c r="G542" s="1"/>
    </row>
    <row r="543" s="51" customFormat="1" spans="5:7">
      <c r="E543" s="1"/>
      <c r="F543" s="1"/>
      <c r="G543" s="1"/>
    </row>
    <row r="544" s="51" customFormat="1" spans="5:7">
      <c r="E544" s="1"/>
      <c r="F544" s="1"/>
      <c r="G544" s="1"/>
    </row>
    <row r="545" s="51" customFormat="1" spans="5:7">
      <c r="E545" s="1"/>
      <c r="F545" s="1"/>
      <c r="G545" s="1"/>
    </row>
    <row r="546" s="51" customFormat="1" spans="5:7">
      <c r="E546" s="1"/>
      <c r="F546" s="1"/>
      <c r="G546" s="1"/>
    </row>
    <row r="547" s="51" customFormat="1" spans="5:7">
      <c r="E547" s="1"/>
      <c r="F547" s="1"/>
      <c r="G547" s="1"/>
    </row>
    <row r="548" s="51" customFormat="1" spans="5:7">
      <c r="E548" s="1"/>
      <c r="F548" s="1"/>
      <c r="G548" s="1"/>
    </row>
    <row r="549" s="51" customFormat="1" spans="5:7">
      <c r="E549" s="1"/>
      <c r="F549" s="1"/>
      <c r="G549" s="1"/>
    </row>
    <row r="550" s="51" customFormat="1" spans="5:7">
      <c r="E550" s="1"/>
      <c r="F550" s="1"/>
      <c r="G550" s="1"/>
    </row>
    <row r="551" s="51" customFormat="1" spans="5:7">
      <c r="E551" s="1"/>
      <c r="F551" s="1"/>
      <c r="G551" s="1"/>
    </row>
    <row r="552" s="51" customFormat="1" spans="5:7">
      <c r="E552" s="1"/>
      <c r="F552" s="1"/>
      <c r="G552" s="1"/>
    </row>
    <row r="553" s="51" customFormat="1" spans="5:7">
      <c r="E553" s="1"/>
      <c r="F553" s="1"/>
      <c r="G553" s="1"/>
    </row>
    <row r="554" s="51" customFormat="1" spans="5:7">
      <c r="E554" s="1"/>
      <c r="F554" s="1"/>
      <c r="G554" s="1"/>
    </row>
    <row r="555" s="51" customFormat="1" spans="5:7">
      <c r="E555" s="1"/>
      <c r="F555" s="1"/>
      <c r="G555" s="1"/>
    </row>
    <row r="556" s="51" customFormat="1" spans="5:7">
      <c r="E556" s="1"/>
      <c r="F556" s="1"/>
      <c r="G556" s="1"/>
    </row>
    <row r="557" s="51" customFormat="1" spans="5:7">
      <c r="E557" s="1"/>
      <c r="F557" s="1"/>
      <c r="G557" s="1"/>
    </row>
    <row r="558" s="51" customFormat="1" spans="5:7">
      <c r="E558" s="1"/>
      <c r="F558" s="1"/>
      <c r="G558" s="1"/>
    </row>
    <row r="559" s="51" customFormat="1" spans="5:7">
      <c r="E559" s="1"/>
      <c r="F559" s="1"/>
      <c r="G559" s="1"/>
    </row>
    <row r="560" s="51" customFormat="1" spans="5:7">
      <c r="E560" s="1"/>
      <c r="F560" s="1"/>
      <c r="G560" s="1"/>
    </row>
    <row r="561" s="51" customFormat="1" spans="5:7">
      <c r="E561" s="1"/>
      <c r="F561" s="1"/>
      <c r="G561" s="1"/>
    </row>
    <row r="562" s="51" customFormat="1" spans="5:7">
      <c r="E562" s="1"/>
      <c r="F562" s="1"/>
      <c r="G562" s="1"/>
    </row>
    <row r="563" s="51" customFormat="1" spans="5:7">
      <c r="E563" s="1"/>
      <c r="F563" s="1"/>
      <c r="G563" s="1"/>
    </row>
    <row r="564" s="51" customFormat="1" spans="5:7">
      <c r="E564" s="1"/>
      <c r="F564" s="1"/>
      <c r="G564" s="1"/>
    </row>
    <row r="565" s="51" customFormat="1" spans="5:7">
      <c r="E565" s="1"/>
      <c r="F565" s="1"/>
      <c r="G565" s="1"/>
    </row>
    <row r="566" s="51" customFormat="1" spans="5:7">
      <c r="E566" s="1"/>
      <c r="F566" s="1"/>
      <c r="G566" s="1"/>
    </row>
    <row r="567" s="51" customFormat="1" spans="5:7">
      <c r="E567" s="1"/>
      <c r="F567" s="1"/>
      <c r="G567" s="1"/>
    </row>
    <row r="568" s="51" customFormat="1" spans="5:7">
      <c r="E568" s="1"/>
      <c r="F568" s="1"/>
      <c r="G568" s="1"/>
    </row>
    <row r="569" s="51" customFormat="1" spans="5:7">
      <c r="E569" s="1"/>
      <c r="F569" s="1"/>
      <c r="G569" s="1"/>
    </row>
    <row r="570" s="51" customFormat="1" spans="5:7">
      <c r="E570" s="1"/>
      <c r="F570" s="1"/>
      <c r="G570" s="1"/>
    </row>
    <row r="571" s="51" customFormat="1" spans="5:7">
      <c r="E571" s="1"/>
      <c r="F571" s="1"/>
      <c r="G571" s="1"/>
    </row>
    <row r="572" s="51" customFormat="1" spans="5:7">
      <c r="E572" s="1"/>
      <c r="F572" s="1"/>
      <c r="G572" s="1"/>
    </row>
    <row r="573" s="51" customFormat="1" spans="5:7">
      <c r="E573" s="1"/>
      <c r="F573" s="1"/>
      <c r="G573" s="1"/>
    </row>
    <row r="574" s="51" customFormat="1" spans="5:7">
      <c r="E574" s="1"/>
      <c r="F574" s="1"/>
      <c r="G574" s="1"/>
    </row>
    <row r="575" s="51" customFormat="1" spans="5:7">
      <c r="E575" s="1"/>
      <c r="F575" s="1"/>
      <c r="G575" s="1"/>
    </row>
    <row r="576" s="51" customFormat="1" spans="5:7">
      <c r="E576" s="1"/>
      <c r="F576" s="1"/>
      <c r="G576" s="1"/>
    </row>
    <row r="577" s="51" customFormat="1" spans="5:7">
      <c r="E577" s="1"/>
      <c r="F577" s="1"/>
      <c r="G577" s="1"/>
    </row>
    <row r="578" s="51" customFormat="1" spans="5:7">
      <c r="E578" s="1"/>
      <c r="F578" s="1"/>
      <c r="G578" s="1"/>
    </row>
    <row r="579" s="51" customFormat="1" spans="5:7">
      <c r="E579" s="1"/>
      <c r="F579" s="1"/>
      <c r="G579" s="1"/>
    </row>
    <row r="580" s="51" customFormat="1" spans="5:7">
      <c r="E580" s="1"/>
      <c r="F580" s="1"/>
      <c r="G580" s="1"/>
    </row>
    <row r="581" s="51" customFormat="1" spans="5:7">
      <c r="E581" s="1"/>
      <c r="F581" s="1"/>
      <c r="G581" s="1"/>
    </row>
    <row r="582" s="51" customFormat="1" spans="5:7">
      <c r="E582" s="1"/>
      <c r="F582" s="1"/>
      <c r="G582" s="1"/>
    </row>
    <row r="583" s="51" customFormat="1" spans="5:7">
      <c r="E583" s="1"/>
      <c r="F583" s="1"/>
      <c r="G583" s="1"/>
    </row>
    <row r="584" s="51" customFormat="1" spans="5:7">
      <c r="E584" s="1"/>
      <c r="F584" s="1"/>
      <c r="G584" s="1"/>
    </row>
    <row r="585" s="51" customFormat="1" spans="5:7">
      <c r="E585" s="1"/>
      <c r="F585" s="1"/>
      <c r="G585" s="1"/>
    </row>
    <row r="586" s="51" customFormat="1" spans="5:7">
      <c r="E586" s="1"/>
      <c r="F586" s="1"/>
      <c r="G586" s="1"/>
    </row>
    <row r="587" s="51" customFormat="1" spans="5:7">
      <c r="E587" s="1"/>
      <c r="F587" s="1"/>
      <c r="G587" s="1"/>
    </row>
    <row r="588" s="51" customFormat="1" spans="5:7">
      <c r="E588" s="1"/>
      <c r="F588" s="1"/>
      <c r="G588" s="1"/>
    </row>
    <row r="589" s="51" customFormat="1" spans="5:7">
      <c r="E589" s="1"/>
      <c r="F589" s="1"/>
      <c r="G589" s="1"/>
    </row>
    <row r="590" s="51" customFormat="1" spans="5:7">
      <c r="E590" s="1"/>
      <c r="F590" s="1"/>
      <c r="G590" s="1"/>
    </row>
    <row r="591" s="51" customFormat="1" spans="5:7">
      <c r="E591" s="1"/>
      <c r="F591" s="1"/>
      <c r="G591" s="1"/>
    </row>
    <row r="592" s="51" customFormat="1" spans="5:7">
      <c r="E592" s="1"/>
      <c r="F592" s="1"/>
      <c r="G592" s="1"/>
    </row>
    <row r="593" s="51" customFormat="1" spans="5:7">
      <c r="E593" s="1"/>
      <c r="F593" s="1"/>
      <c r="G593" s="1"/>
    </row>
    <row r="594" s="51" customFormat="1" spans="5:7">
      <c r="E594" s="1"/>
      <c r="F594" s="1"/>
      <c r="G594" s="1"/>
    </row>
    <row r="595" s="51" customFormat="1" spans="5:7">
      <c r="E595" s="1"/>
      <c r="F595" s="1"/>
      <c r="G595" s="1"/>
    </row>
    <row r="596" s="51" customFormat="1" spans="5:7">
      <c r="E596" s="1"/>
      <c r="F596" s="1"/>
      <c r="G596" s="1"/>
    </row>
    <row r="597" s="51" customFormat="1" spans="5:7">
      <c r="E597" s="1"/>
      <c r="F597" s="1"/>
      <c r="G597" s="1"/>
    </row>
    <row r="598" s="51" customFormat="1" spans="5:7">
      <c r="E598" s="1"/>
      <c r="F598" s="1"/>
      <c r="G598" s="1"/>
    </row>
    <row r="599" s="51" customFormat="1" spans="5:7">
      <c r="E599" s="1"/>
      <c r="F599" s="1"/>
      <c r="G599" s="1"/>
    </row>
    <row r="600" s="51" customFormat="1" spans="5:7">
      <c r="E600" s="1"/>
      <c r="F600" s="1"/>
      <c r="G600" s="1"/>
    </row>
    <row r="601" s="51" customFormat="1" spans="5:7">
      <c r="E601" s="1"/>
      <c r="F601" s="1"/>
      <c r="G601" s="1"/>
    </row>
    <row r="602" s="51" customFormat="1" spans="5:7">
      <c r="E602" s="1"/>
      <c r="F602" s="1"/>
      <c r="G602" s="1"/>
    </row>
    <row r="603" s="51" customFormat="1" spans="5:7">
      <c r="E603" s="1"/>
      <c r="F603" s="1"/>
      <c r="G603" s="1"/>
    </row>
    <row r="604" s="51" customFormat="1" spans="5:7">
      <c r="E604" s="1"/>
      <c r="F604" s="1"/>
      <c r="G604" s="1"/>
    </row>
    <row r="605" s="51" customFormat="1" spans="5:7">
      <c r="E605" s="1"/>
      <c r="F605" s="1"/>
      <c r="G605" s="1"/>
    </row>
    <row r="606" s="51" customFormat="1" spans="5:7">
      <c r="E606" s="1"/>
      <c r="F606" s="1"/>
      <c r="G606" s="1"/>
    </row>
    <row r="607" s="51" customFormat="1" spans="5:7">
      <c r="E607" s="1"/>
      <c r="F607" s="1"/>
      <c r="G607" s="1"/>
    </row>
    <row r="608" s="51" customFormat="1" spans="5:7">
      <c r="E608" s="1"/>
      <c r="F608" s="1"/>
      <c r="G608" s="1"/>
    </row>
    <row r="609" s="51" customFormat="1" spans="5:7">
      <c r="E609" s="1"/>
      <c r="F609" s="1"/>
      <c r="G609" s="1"/>
    </row>
    <row r="610" s="51" customFormat="1" spans="5:7">
      <c r="E610" s="1"/>
      <c r="F610" s="1"/>
      <c r="G610" s="1"/>
    </row>
    <row r="611" s="51" customFormat="1" spans="5:7">
      <c r="E611" s="1"/>
      <c r="F611" s="1"/>
      <c r="G611" s="1"/>
    </row>
    <row r="612" s="51" customFormat="1" spans="5:7">
      <c r="E612" s="1"/>
      <c r="F612" s="1"/>
      <c r="G612" s="1"/>
    </row>
    <row r="613" s="51" customFormat="1" spans="5:7">
      <c r="E613" s="1"/>
      <c r="F613" s="1"/>
      <c r="G613" s="1"/>
    </row>
    <row r="614" s="51" customFormat="1" spans="5:7">
      <c r="E614" s="1"/>
      <c r="F614" s="1"/>
      <c r="G614" s="1"/>
    </row>
    <row r="615" s="51" customFormat="1" spans="5:7">
      <c r="E615" s="1"/>
      <c r="F615" s="1"/>
      <c r="G615" s="1"/>
    </row>
    <row r="616" s="51" customFormat="1" spans="5:7">
      <c r="E616" s="1"/>
      <c r="F616" s="1"/>
      <c r="G616" s="1"/>
    </row>
    <row r="617" s="51" customFormat="1" spans="5:7">
      <c r="E617" s="1"/>
      <c r="F617" s="1"/>
      <c r="G617" s="1"/>
    </row>
    <row r="618" s="51" customFormat="1" spans="5:7">
      <c r="E618" s="1"/>
      <c r="F618" s="1"/>
      <c r="G618" s="1"/>
    </row>
    <row r="619" s="51" customFormat="1" spans="5:7">
      <c r="E619" s="1"/>
      <c r="F619" s="1"/>
      <c r="G619" s="1"/>
    </row>
    <row r="620" s="51" customFormat="1" spans="5:7">
      <c r="E620" s="1"/>
      <c r="F620" s="1"/>
      <c r="G620" s="1"/>
    </row>
    <row r="621" s="51" customFormat="1" spans="5:7">
      <c r="E621" s="1"/>
      <c r="F621" s="1"/>
      <c r="G621" s="1"/>
    </row>
    <row r="622" s="51" customFormat="1" spans="5:7">
      <c r="E622" s="1"/>
      <c r="F622" s="1"/>
      <c r="G622" s="1"/>
    </row>
    <row r="623" s="51" customFormat="1" spans="5:7">
      <c r="E623" s="1"/>
      <c r="F623" s="1"/>
      <c r="G623" s="1"/>
    </row>
    <row r="624" s="51" customFormat="1" spans="5:7">
      <c r="E624" s="1"/>
      <c r="F624" s="1"/>
      <c r="G624" s="1"/>
    </row>
    <row r="625" s="51" customFormat="1" spans="5:7">
      <c r="E625" s="1"/>
      <c r="F625" s="1"/>
      <c r="G625" s="1"/>
    </row>
    <row r="626" s="51" customFormat="1" spans="5:7">
      <c r="E626" s="1"/>
      <c r="F626" s="1"/>
      <c r="G626" s="1"/>
    </row>
    <row r="627" s="51" customFormat="1" spans="5:7">
      <c r="E627" s="1"/>
      <c r="F627" s="1"/>
      <c r="G627" s="1"/>
    </row>
    <row r="628" s="51" customFormat="1" spans="5:7">
      <c r="E628" s="1"/>
      <c r="F628" s="1"/>
      <c r="G628" s="1"/>
    </row>
    <row r="629" s="51" customFormat="1" spans="5:7">
      <c r="E629" s="1"/>
      <c r="F629" s="1"/>
      <c r="G629" s="1"/>
    </row>
    <row r="630" s="51" customFormat="1" spans="5:7">
      <c r="E630" s="1"/>
      <c r="F630" s="1"/>
      <c r="G630" s="1"/>
    </row>
    <row r="631" s="51" customFormat="1" spans="5:7">
      <c r="E631" s="1"/>
      <c r="F631" s="1"/>
      <c r="G631" s="1"/>
    </row>
    <row r="632" s="51" customFormat="1" spans="5:7">
      <c r="E632" s="1"/>
      <c r="F632" s="1"/>
      <c r="G632" s="1"/>
    </row>
    <row r="633" s="51" customFormat="1" spans="5:7">
      <c r="E633" s="1"/>
      <c r="F633" s="1"/>
      <c r="G633" s="1"/>
    </row>
    <row r="634" s="51" customFormat="1" spans="5:7">
      <c r="E634" s="1"/>
      <c r="F634" s="1"/>
      <c r="G634" s="1"/>
    </row>
    <row r="635" s="51" customFormat="1" spans="5:7">
      <c r="E635" s="1"/>
      <c r="F635" s="1"/>
      <c r="G635" s="1"/>
    </row>
    <row r="636" s="51" customFormat="1" spans="5:7">
      <c r="E636" s="1"/>
      <c r="F636" s="1"/>
      <c r="G636" s="1"/>
    </row>
    <row r="637" s="51" customFormat="1" spans="5:7">
      <c r="E637" s="1"/>
      <c r="F637" s="1"/>
      <c r="G637" s="1"/>
    </row>
    <row r="638" s="51" customFormat="1" spans="5:7">
      <c r="E638" s="1"/>
      <c r="F638" s="1"/>
      <c r="G638" s="1"/>
    </row>
    <row r="639" s="51" customFormat="1" spans="5:7">
      <c r="E639" s="1"/>
      <c r="F639" s="1"/>
      <c r="G639" s="1"/>
    </row>
    <row r="640" s="51" customFormat="1" spans="5:7">
      <c r="E640" s="1"/>
      <c r="F640" s="1"/>
      <c r="G640" s="1"/>
    </row>
    <row r="641" s="51" customFormat="1" spans="5:7">
      <c r="E641" s="1"/>
      <c r="F641" s="1"/>
      <c r="G641" s="1"/>
    </row>
    <row r="642" s="51" customFormat="1" spans="5:7">
      <c r="E642" s="1"/>
      <c r="F642" s="1"/>
      <c r="G642" s="1"/>
    </row>
    <row r="643" s="51" customFormat="1" spans="5:7">
      <c r="E643" s="1"/>
      <c r="F643" s="1"/>
      <c r="G643" s="1"/>
    </row>
    <row r="644" s="51" customFormat="1" spans="5:7">
      <c r="E644" s="1"/>
      <c r="F644" s="1"/>
      <c r="G644" s="1"/>
    </row>
    <row r="645" s="51" customFormat="1" spans="5:7">
      <c r="E645" s="1"/>
      <c r="F645" s="1"/>
      <c r="G645" s="1"/>
    </row>
    <row r="646" s="51" customFormat="1" spans="5:7">
      <c r="E646" s="1"/>
      <c r="F646" s="1"/>
      <c r="G646" s="1"/>
    </row>
    <row r="647" s="51" customFormat="1" spans="5:7">
      <c r="E647" s="1"/>
      <c r="F647" s="1"/>
      <c r="G647" s="1"/>
    </row>
    <row r="648" s="51" customFormat="1" spans="5:7">
      <c r="E648" s="1"/>
      <c r="F648" s="1"/>
      <c r="G648" s="1"/>
    </row>
    <row r="649" s="51" customFormat="1" spans="5:7">
      <c r="E649" s="1"/>
      <c r="F649" s="1"/>
      <c r="G649" s="1"/>
    </row>
    <row r="650" s="51" customFormat="1" spans="5:7">
      <c r="E650" s="1"/>
      <c r="F650" s="1"/>
      <c r="G650" s="1"/>
    </row>
    <row r="651" s="51" customFormat="1" spans="5:7">
      <c r="E651" s="1"/>
      <c r="F651" s="1"/>
      <c r="G651" s="1"/>
    </row>
    <row r="652" s="51" customFormat="1" spans="5:7">
      <c r="E652" s="1"/>
      <c r="F652" s="1"/>
      <c r="G652" s="1"/>
    </row>
    <row r="653" s="51" customFormat="1" spans="5:7">
      <c r="E653" s="1"/>
      <c r="F653" s="1"/>
      <c r="G653" s="1"/>
    </row>
    <row r="654" s="51" customFormat="1" spans="5:7">
      <c r="E654" s="1"/>
      <c r="F654" s="1"/>
      <c r="G654" s="1"/>
    </row>
    <row r="655" s="51" customFormat="1" spans="5:7">
      <c r="E655" s="1"/>
      <c r="F655" s="1"/>
      <c r="G655" s="1"/>
    </row>
    <row r="656" s="51" customFormat="1" spans="5:7">
      <c r="E656" s="1"/>
      <c r="F656" s="1"/>
      <c r="G656" s="1"/>
    </row>
    <row r="657" s="51" customFormat="1" spans="5:7">
      <c r="E657" s="1"/>
      <c r="F657" s="1"/>
      <c r="G657" s="1"/>
    </row>
    <row r="658" s="51" customFormat="1" spans="5:7">
      <c r="E658" s="1"/>
      <c r="F658" s="1"/>
      <c r="G658" s="1"/>
    </row>
    <row r="659" s="51" customFormat="1" spans="5:7">
      <c r="E659" s="1"/>
      <c r="F659" s="1"/>
      <c r="G659" s="1"/>
    </row>
    <row r="660" s="51" customFormat="1" spans="5:7">
      <c r="E660" s="1"/>
      <c r="F660" s="1"/>
      <c r="G660" s="1"/>
    </row>
    <row r="661" s="51" customFormat="1" spans="5:7">
      <c r="E661" s="1"/>
      <c r="F661" s="1"/>
      <c r="G661" s="1"/>
    </row>
    <row r="662" s="51" customFormat="1" spans="5:7">
      <c r="E662" s="1"/>
      <c r="F662" s="1"/>
      <c r="G662" s="1"/>
    </row>
    <row r="663" s="51" customFormat="1" spans="5:7">
      <c r="E663" s="1"/>
      <c r="F663" s="1"/>
      <c r="G663" s="1"/>
    </row>
    <row r="664" s="51" customFormat="1" spans="5:7">
      <c r="E664" s="1"/>
      <c r="F664" s="1"/>
      <c r="G664" s="1"/>
    </row>
    <row r="665" s="51" customFormat="1" spans="5:7">
      <c r="E665" s="1"/>
      <c r="F665" s="1"/>
      <c r="G665" s="1"/>
    </row>
    <row r="666" s="51" customFormat="1" spans="5:7">
      <c r="E666" s="1"/>
      <c r="F666" s="1"/>
      <c r="G666" s="1"/>
    </row>
    <row r="667" s="51" customFormat="1" spans="5:7">
      <c r="E667" s="1"/>
      <c r="F667" s="1"/>
      <c r="G667" s="1"/>
    </row>
    <row r="668" s="51" customFormat="1" spans="5:7">
      <c r="E668" s="1"/>
      <c r="F668" s="1"/>
      <c r="G668" s="1"/>
    </row>
    <row r="669" s="51" customFormat="1" spans="5:7">
      <c r="E669" s="1"/>
      <c r="F669" s="1"/>
      <c r="G669" s="1"/>
    </row>
    <row r="670" s="51" customFormat="1" spans="5:7">
      <c r="E670" s="1"/>
      <c r="F670" s="1"/>
      <c r="G670" s="1"/>
    </row>
    <row r="671" s="51" customFormat="1" spans="5:7">
      <c r="E671" s="1"/>
      <c r="F671" s="1"/>
      <c r="G671" s="1"/>
    </row>
    <row r="672" s="51" customFormat="1" spans="5:7">
      <c r="E672" s="1"/>
      <c r="F672" s="1"/>
      <c r="G672" s="1"/>
    </row>
    <row r="673" s="51" customFormat="1" spans="5:7">
      <c r="E673" s="1"/>
      <c r="F673" s="1"/>
      <c r="G673" s="1"/>
    </row>
    <row r="674" s="51" customFormat="1" spans="5:7">
      <c r="E674" s="1"/>
      <c r="F674" s="1"/>
      <c r="G674" s="1"/>
    </row>
    <row r="675" s="51" customFormat="1" spans="5:7">
      <c r="E675" s="1"/>
      <c r="F675" s="1"/>
      <c r="G675" s="1"/>
    </row>
    <row r="676" s="51" customFormat="1" spans="5:7">
      <c r="E676" s="1"/>
      <c r="F676" s="1"/>
      <c r="G676" s="1"/>
    </row>
    <row r="677" s="51" customFormat="1" spans="5:7">
      <c r="E677" s="1"/>
      <c r="F677" s="1"/>
      <c r="G677" s="1"/>
    </row>
    <row r="678" s="51" customFormat="1" spans="5:7">
      <c r="E678" s="1"/>
      <c r="F678" s="1"/>
      <c r="G678" s="1"/>
    </row>
    <row r="679" s="51" customFormat="1" spans="5:7">
      <c r="E679" s="1"/>
      <c r="F679" s="1"/>
      <c r="G679" s="1"/>
    </row>
    <row r="680" s="51" customFormat="1" spans="5:7">
      <c r="E680" s="1"/>
      <c r="F680" s="1"/>
      <c r="G680" s="1"/>
    </row>
    <row r="681" s="51" customFormat="1" spans="5:7">
      <c r="E681" s="1"/>
      <c r="F681" s="1"/>
      <c r="G681" s="1"/>
    </row>
    <row r="682" s="51" customFormat="1" spans="5:7">
      <c r="E682" s="1"/>
      <c r="F682" s="1"/>
      <c r="G682" s="1"/>
    </row>
    <row r="683" s="51" customFormat="1" spans="5:7">
      <c r="E683" s="1"/>
      <c r="F683" s="1"/>
      <c r="G683" s="1"/>
    </row>
    <row r="684" s="51" customFormat="1" spans="5:7">
      <c r="E684" s="1"/>
      <c r="F684" s="1"/>
      <c r="G684" s="1"/>
    </row>
    <row r="685" s="51" customFormat="1" spans="5:7">
      <c r="E685" s="1"/>
      <c r="F685" s="1"/>
      <c r="G685" s="1"/>
    </row>
    <row r="686" s="51" customFormat="1" spans="5:7">
      <c r="E686" s="1"/>
      <c r="F686" s="1"/>
      <c r="G686" s="1"/>
    </row>
    <row r="687" s="51" customFormat="1" spans="5:7">
      <c r="E687" s="1"/>
      <c r="F687" s="1"/>
      <c r="G687" s="1"/>
    </row>
    <row r="688" s="51" customFormat="1" spans="5:7">
      <c r="E688" s="1"/>
      <c r="F688" s="1"/>
      <c r="G688" s="1"/>
    </row>
    <row r="689" s="51" customFormat="1" spans="5:7">
      <c r="E689" s="1"/>
      <c r="F689" s="1"/>
      <c r="G689" s="1"/>
    </row>
    <row r="690" s="51" customFormat="1" spans="5:7">
      <c r="E690" s="1"/>
      <c r="F690" s="1"/>
      <c r="G690" s="1"/>
    </row>
    <row r="691" s="51" customFormat="1" spans="5:7">
      <c r="E691" s="1"/>
      <c r="F691" s="1"/>
      <c r="G691" s="1"/>
    </row>
    <row r="692" s="51" customFormat="1" spans="5:7">
      <c r="E692" s="1"/>
      <c r="F692" s="1"/>
      <c r="G692" s="1"/>
    </row>
    <row r="693" s="51" customFormat="1" spans="5:7">
      <c r="E693" s="1"/>
      <c r="F693" s="1"/>
      <c r="G693" s="1"/>
    </row>
    <row r="694" s="51" customFormat="1" spans="5:7">
      <c r="E694" s="1"/>
      <c r="F694" s="1"/>
      <c r="G694" s="1"/>
    </row>
    <row r="695" s="51" customFormat="1" spans="5:7">
      <c r="E695" s="1"/>
      <c r="F695" s="1"/>
      <c r="G695" s="1"/>
    </row>
    <row r="696" s="51" customFormat="1" spans="5:7">
      <c r="E696" s="1"/>
      <c r="F696" s="1"/>
      <c r="G696" s="1"/>
    </row>
    <row r="697" s="51" customFormat="1" spans="5:7">
      <c r="E697" s="1"/>
      <c r="F697" s="1"/>
      <c r="G697" s="1"/>
    </row>
    <row r="698" s="51" customFormat="1" spans="5:7">
      <c r="E698" s="1"/>
      <c r="F698" s="1"/>
      <c r="G698" s="1"/>
    </row>
    <row r="699" s="51" customFormat="1" spans="5:7">
      <c r="E699" s="1"/>
      <c r="F699" s="1"/>
      <c r="G699" s="1"/>
    </row>
    <row r="700" s="51" customFormat="1" spans="5:7">
      <c r="E700" s="1"/>
      <c r="F700" s="1"/>
      <c r="G700" s="1"/>
    </row>
    <row r="701" s="51" customFormat="1" spans="5:7">
      <c r="E701" s="1"/>
      <c r="F701" s="1"/>
      <c r="G701" s="1"/>
    </row>
    <row r="702" s="51" customFormat="1" spans="5:7">
      <c r="E702" s="1"/>
      <c r="F702" s="1"/>
      <c r="G702" s="1"/>
    </row>
    <row r="703" s="51" customFormat="1" spans="5:7">
      <c r="E703" s="1"/>
      <c r="F703" s="1"/>
      <c r="G703" s="1"/>
    </row>
    <row r="704" s="51" customFormat="1" spans="5:7">
      <c r="E704" s="1"/>
      <c r="F704" s="1"/>
      <c r="G704" s="1"/>
    </row>
    <row r="705" s="51" customFormat="1" spans="5:7">
      <c r="E705" s="1"/>
      <c r="F705" s="1"/>
      <c r="G705" s="1"/>
    </row>
    <row r="706" s="51" customFormat="1" spans="5:7">
      <c r="E706" s="1"/>
      <c r="F706" s="1"/>
      <c r="G706" s="1"/>
    </row>
    <row r="707" s="51" customFormat="1" spans="5:7">
      <c r="E707" s="1"/>
      <c r="F707" s="1"/>
      <c r="G707" s="1"/>
    </row>
    <row r="708" s="51" customFormat="1" spans="5:7">
      <c r="E708" s="1"/>
      <c r="F708" s="1"/>
      <c r="G708" s="1"/>
    </row>
    <row r="709" s="51" customFormat="1" spans="5:7">
      <c r="E709" s="1"/>
      <c r="F709" s="1"/>
      <c r="G709" s="1"/>
    </row>
    <row r="710" s="51" customFormat="1" spans="5:7">
      <c r="E710" s="1"/>
      <c r="F710" s="1"/>
      <c r="G710" s="1"/>
    </row>
    <row r="711" s="51" customFormat="1" spans="5:7">
      <c r="E711" s="1"/>
      <c r="F711" s="1"/>
      <c r="G711" s="1"/>
    </row>
    <row r="712" s="51" customFormat="1" spans="5:7">
      <c r="E712" s="1"/>
      <c r="F712" s="1"/>
      <c r="G712" s="1"/>
    </row>
    <row r="713" s="51" customFormat="1" spans="5:7">
      <c r="E713" s="1"/>
      <c r="F713" s="1"/>
      <c r="G713" s="1"/>
    </row>
    <row r="714" s="51" customFormat="1" spans="5:7">
      <c r="E714" s="1"/>
      <c r="F714" s="1"/>
      <c r="G714" s="1"/>
    </row>
    <row r="715" s="51" customFormat="1" spans="5:7">
      <c r="E715" s="1"/>
      <c r="F715" s="1"/>
      <c r="G715" s="1"/>
    </row>
    <row r="716" s="51" customFormat="1" spans="5:7">
      <c r="E716" s="1"/>
      <c r="F716" s="1"/>
      <c r="G716" s="1"/>
    </row>
    <row r="717" s="51" customFormat="1" spans="5:7">
      <c r="E717" s="1"/>
      <c r="F717" s="1"/>
      <c r="G717" s="1"/>
    </row>
    <row r="718" s="51" customFormat="1" spans="5:7">
      <c r="E718" s="1"/>
      <c r="F718" s="1"/>
      <c r="G718" s="1"/>
    </row>
    <row r="719" s="51" customFormat="1" spans="5:7">
      <c r="E719" s="1"/>
      <c r="F719" s="1"/>
      <c r="G719" s="1"/>
    </row>
    <row r="720" s="51" customFormat="1" spans="5:7">
      <c r="E720" s="1"/>
      <c r="F720" s="1"/>
      <c r="G720" s="1"/>
    </row>
    <row r="721" s="51" customFormat="1" spans="5:7">
      <c r="E721" s="1"/>
      <c r="F721" s="1"/>
      <c r="G721" s="1"/>
    </row>
    <row r="722" s="51" customFormat="1" spans="5:7">
      <c r="E722" s="1"/>
      <c r="F722" s="1"/>
      <c r="G722" s="1"/>
    </row>
    <row r="723" s="51" customFormat="1" spans="5:7">
      <c r="E723" s="1"/>
      <c r="F723" s="1"/>
      <c r="G723" s="1"/>
    </row>
    <row r="724" s="51" customFormat="1" spans="5:7">
      <c r="E724" s="1"/>
      <c r="F724" s="1"/>
      <c r="G724" s="1"/>
    </row>
    <row r="725" s="51" customFormat="1" spans="5:7">
      <c r="E725" s="1"/>
      <c r="F725" s="1"/>
      <c r="G725" s="1"/>
    </row>
    <row r="726" s="51" customFormat="1" spans="5:7">
      <c r="E726" s="1"/>
      <c r="F726" s="1"/>
      <c r="G726" s="1"/>
    </row>
    <row r="727" s="51" customFormat="1" spans="5:7">
      <c r="E727" s="1"/>
      <c r="F727" s="1"/>
      <c r="G727" s="1"/>
    </row>
    <row r="728" s="51" customFormat="1" spans="5:7">
      <c r="E728" s="1"/>
      <c r="F728" s="1"/>
      <c r="G728" s="1"/>
    </row>
    <row r="729" s="51" customFormat="1" spans="5:7">
      <c r="E729" s="1"/>
      <c r="F729" s="1"/>
      <c r="G729" s="1"/>
    </row>
    <row r="730" s="51" customFormat="1" spans="5:7">
      <c r="E730" s="1"/>
      <c r="F730" s="1"/>
      <c r="G730" s="1"/>
    </row>
    <row r="731" s="51" customFormat="1" spans="5:7">
      <c r="E731" s="1"/>
      <c r="F731" s="1"/>
      <c r="G731" s="1"/>
    </row>
    <row r="732" s="51" customFormat="1" spans="5:7">
      <c r="E732" s="1"/>
      <c r="F732" s="1"/>
      <c r="G732" s="1"/>
    </row>
    <row r="733" s="51" customFormat="1" spans="5:7">
      <c r="E733" s="1"/>
      <c r="F733" s="1"/>
      <c r="G733" s="1"/>
    </row>
    <row r="734" s="51" customFormat="1" spans="5:7">
      <c r="E734" s="1"/>
      <c r="F734" s="1"/>
      <c r="G734" s="1"/>
    </row>
    <row r="735" s="51" customFormat="1" spans="5:7">
      <c r="E735" s="1"/>
      <c r="F735" s="1"/>
      <c r="G735" s="1"/>
    </row>
    <row r="736" s="51" customFormat="1" spans="5:7">
      <c r="E736" s="1"/>
      <c r="F736" s="1"/>
      <c r="G736" s="1"/>
    </row>
    <row r="737" s="51" customFormat="1" spans="5:7">
      <c r="E737" s="1"/>
      <c r="F737" s="1"/>
      <c r="G737" s="1"/>
    </row>
    <row r="738" s="51" customFormat="1" spans="5:7">
      <c r="E738" s="1"/>
      <c r="F738" s="1"/>
      <c r="G738" s="1"/>
    </row>
    <row r="739" s="51" customFormat="1" spans="5:7">
      <c r="E739" s="1"/>
      <c r="F739" s="1"/>
      <c r="G739" s="1"/>
    </row>
    <row r="740" s="51" customFormat="1" spans="5:7">
      <c r="E740" s="1"/>
      <c r="F740" s="1"/>
      <c r="G740" s="1"/>
    </row>
    <row r="741" s="51" customFormat="1" spans="5:7">
      <c r="E741" s="1"/>
      <c r="F741" s="1"/>
      <c r="G741" s="1"/>
    </row>
    <row r="742" s="51" customFormat="1" spans="5:7">
      <c r="E742" s="1"/>
      <c r="F742" s="1"/>
      <c r="G742" s="1"/>
    </row>
    <row r="743" s="51" customFormat="1" spans="5:7">
      <c r="E743" s="1"/>
      <c r="F743" s="1"/>
      <c r="G743" s="1"/>
    </row>
    <row r="744" s="51" customFormat="1" spans="5:7">
      <c r="E744" s="1"/>
      <c r="F744" s="1"/>
      <c r="G744" s="1"/>
    </row>
    <row r="745" s="51" customFormat="1" spans="5:7">
      <c r="E745" s="1"/>
      <c r="F745" s="1"/>
      <c r="G745" s="1"/>
    </row>
    <row r="746" s="51" customFormat="1" spans="5:7">
      <c r="E746" s="1"/>
      <c r="F746" s="1"/>
      <c r="G746" s="1"/>
    </row>
    <row r="747" s="51" customFormat="1" spans="5:7">
      <c r="E747" s="1"/>
      <c r="F747" s="1"/>
      <c r="G747" s="1"/>
    </row>
    <row r="748" s="51" customFormat="1" spans="5:7">
      <c r="E748" s="1"/>
      <c r="F748" s="1"/>
      <c r="G748" s="1"/>
    </row>
    <row r="749" s="51" customFormat="1" spans="5:7">
      <c r="E749" s="1"/>
      <c r="F749" s="1"/>
      <c r="G749" s="1"/>
    </row>
    <row r="750" s="51" customFormat="1" spans="5:7">
      <c r="E750" s="1"/>
      <c r="F750" s="1"/>
      <c r="G750" s="1"/>
    </row>
    <row r="751" s="51" customFormat="1" spans="5:7">
      <c r="E751" s="1"/>
      <c r="F751" s="1"/>
      <c r="G751" s="1"/>
    </row>
    <row r="752" s="51" customFormat="1" spans="5:7">
      <c r="E752" s="1"/>
      <c r="F752" s="1"/>
      <c r="G752" s="1"/>
    </row>
    <row r="753" s="51" customFormat="1" spans="5:7">
      <c r="E753" s="1"/>
      <c r="F753" s="1"/>
      <c r="G753" s="1"/>
    </row>
    <row r="754" s="51" customFormat="1" spans="5:7">
      <c r="E754" s="1"/>
      <c r="F754" s="1"/>
      <c r="G754" s="1"/>
    </row>
    <row r="755" s="51" customFormat="1" spans="5:7">
      <c r="E755" s="1"/>
      <c r="F755" s="1"/>
      <c r="G755" s="1"/>
    </row>
    <row r="756" s="51" customFormat="1" spans="5:7">
      <c r="E756" s="1"/>
      <c r="F756" s="1"/>
      <c r="G756" s="1"/>
    </row>
    <row r="757" s="51" customFormat="1" spans="5:7">
      <c r="E757" s="1"/>
      <c r="F757" s="1"/>
      <c r="G757" s="1"/>
    </row>
    <row r="758" s="51" customFormat="1" spans="5:7">
      <c r="E758" s="1"/>
      <c r="F758" s="1"/>
      <c r="G758" s="1"/>
    </row>
    <row r="759" s="51" customFormat="1" spans="5:7">
      <c r="E759" s="1"/>
      <c r="F759" s="1"/>
      <c r="G759" s="1"/>
    </row>
    <row r="760" s="51" customFormat="1" spans="5:7">
      <c r="E760" s="1"/>
      <c r="F760" s="1"/>
      <c r="G760" s="1"/>
    </row>
    <row r="761" s="51" customFormat="1" spans="5:7">
      <c r="E761" s="1"/>
      <c r="F761" s="1"/>
      <c r="G761" s="1"/>
    </row>
    <row r="762" s="51" customFormat="1" spans="5:7">
      <c r="E762" s="1"/>
      <c r="F762" s="1"/>
      <c r="G762" s="1"/>
    </row>
    <row r="763" s="51" customFormat="1" spans="5:7">
      <c r="E763" s="1"/>
      <c r="F763" s="1"/>
      <c r="G763" s="1"/>
    </row>
    <row r="764" s="51" customFormat="1" spans="5:7">
      <c r="E764" s="1"/>
      <c r="F764" s="1"/>
      <c r="G764" s="1"/>
    </row>
    <row r="765" s="51" customFormat="1" spans="5:7">
      <c r="E765" s="1"/>
      <c r="F765" s="1"/>
      <c r="G765" s="1"/>
    </row>
    <row r="766" s="51" customFormat="1" spans="5:7">
      <c r="E766" s="1"/>
      <c r="F766" s="1"/>
      <c r="G766" s="1"/>
    </row>
    <row r="767" s="51" customFormat="1" spans="5:7">
      <c r="E767" s="1"/>
      <c r="F767" s="1"/>
      <c r="G767" s="1"/>
    </row>
    <row r="768" s="51" customFormat="1" spans="5:7">
      <c r="E768" s="1"/>
      <c r="F768" s="1"/>
      <c r="G768" s="1"/>
    </row>
    <row r="769" s="51" customFormat="1" spans="5:7">
      <c r="E769" s="1"/>
      <c r="F769" s="1"/>
      <c r="G769" s="1"/>
    </row>
    <row r="770" s="51" customFormat="1" spans="5:7">
      <c r="E770" s="1"/>
      <c r="F770" s="1"/>
      <c r="G770" s="1"/>
    </row>
    <row r="771" s="51" customFormat="1" spans="5:7">
      <c r="E771" s="1"/>
      <c r="F771" s="1"/>
      <c r="G771" s="1"/>
    </row>
    <row r="772" s="51" customFormat="1" spans="5:7">
      <c r="E772" s="1"/>
      <c r="F772" s="1"/>
      <c r="G772" s="1"/>
    </row>
    <row r="773" s="51" customFormat="1" spans="5:7">
      <c r="E773" s="1"/>
      <c r="F773" s="1"/>
      <c r="G773" s="1"/>
    </row>
    <row r="774" s="51" customFormat="1" spans="5:7">
      <c r="E774" s="1"/>
      <c r="F774" s="1"/>
      <c r="G774" s="1"/>
    </row>
    <row r="775" s="51" customFormat="1" spans="5:7">
      <c r="E775" s="1"/>
      <c r="F775" s="1"/>
      <c r="G775" s="1"/>
    </row>
    <row r="776" s="51" customFormat="1" spans="5:7">
      <c r="E776" s="1"/>
      <c r="F776" s="1"/>
      <c r="G776" s="1"/>
    </row>
    <row r="777" s="51" customFormat="1" spans="5:7">
      <c r="E777" s="1"/>
      <c r="F777" s="1"/>
      <c r="G777" s="1"/>
    </row>
    <row r="778" s="51" customFormat="1" spans="5:7">
      <c r="E778" s="1"/>
      <c r="F778" s="1"/>
      <c r="G778" s="1"/>
    </row>
    <row r="779" s="51" customFormat="1" spans="5:7">
      <c r="E779" s="1"/>
      <c r="F779" s="1"/>
      <c r="G779" s="1"/>
    </row>
    <row r="780" s="51" customFormat="1" spans="5:7">
      <c r="E780" s="1"/>
      <c r="F780" s="1"/>
      <c r="G780" s="1"/>
    </row>
    <row r="781" s="51" customFormat="1" spans="5:7">
      <c r="E781" s="1"/>
      <c r="F781" s="1"/>
      <c r="G781" s="1"/>
    </row>
    <row r="782" s="51" customFormat="1" spans="5:7">
      <c r="E782" s="1"/>
      <c r="F782" s="1"/>
      <c r="G782" s="1"/>
    </row>
    <row r="783" s="51" customFormat="1" spans="5:7">
      <c r="E783" s="1"/>
      <c r="F783" s="1"/>
      <c r="G783" s="1"/>
    </row>
    <row r="784" s="51" customFormat="1" spans="5:7">
      <c r="E784" s="1"/>
      <c r="F784" s="1"/>
      <c r="G784" s="1"/>
    </row>
    <row r="785" s="51" customFormat="1" spans="5:7">
      <c r="E785" s="1"/>
      <c r="F785" s="1"/>
      <c r="G785" s="1"/>
    </row>
    <row r="786" s="51" customFormat="1" spans="5:7">
      <c r="E786" s="1"/>
      <c r="F786" s="1"/>
      <c r="G786" s="1"/>
    </row>
    <row r="787" s="51" customFormat="1" spans="5:7">
      <c r="E787" s="1"/>
      <c r="F787" s="1"/>
      <c r="G787" s="1"/>
    </row>
    <row r="788" s="51" customFormat="1" spans="5:7">
      <c r="E788" s="1"/>
      <c r="F788" s="1"/>
      <c r="G788" s="1"/>
    </row>
    <row r="789" s="51" customFormat="1" spans="5:7">
      <c r="E789" s="1"/>
      <c r="F789" s="1"/>
      <c r="G789" s="1"/>
    </row>
    <row r="790" s="51" customFormat="1" spans="5:7">
      <c r="E790" s="1"/>
      <c r="F790" s="1"/>
      <c r="G790" s="1"/>
    </row>
    <row r="791" s="51" customFormat="1" spans="5:7">
      <c r="E791" s="1"/>
      <c r="F791" s="1"/>
      <c r="G791" s="1"/>
    </row>
    <row r="792" s="51" customFormat="1" spans="5:7">
      <c r="E792" s="1"/>
      <c r="F792" s="1"/>
      <c r="G792" s="1"/>
    </row>
    <row r="793" s="51" customFormat="1" spans="5:7">
      <c r="E793" s="1"/>
      <c r="F793" s="1"/>
      <c r="G793" s="1"/>
    </row>
    <row r="794" s="51" customFormat="1" spans="5:7">
      <c r="E794" s="1"/>
      <c r="F794" s="1"/>
      <c r="G794" s="1"/>
    </row>
    <row r="795" s="51" customFormat="1" spans="5:7">
      <c r="E795" s="1"/>
      <c r="F795" s="1"/>
      <c r="G795" s="1"/>
    </row>
    <row r="796" s="51" customFormat="1" spans="5:7">
      <c r="E796" s="1"/>
      <c r="F796" s="1"/>
      <c r="G796" s="1"/>
    </row>
    <row r="797" s="51" customFormat="1" spans="5:7">
      <c r="E797" s="1"/>
      <c r="F797" s="1"/>
      <c r="G797" s="1"/>
    </row>
    <row r="798" s="51" customFormat="1" spans="5:7">
      <c r="E798" s="1"/>
      <c r="F798" s="1"/>
      <c r="G798" s="1"/>
    </row>
    <row r="799" s="51" customFormat="1" spans="5:7">
      <c r="E799" s="1"/>
      <c r="F799" s="1"/>
      <c r="G799" s="1"/>
    </row>
    <row r="800" s="51" customFormat="1" spans="5:7">
      <c r="E800" s="1"/>
      <c r="F800" s="1"/>
      <c r="G800" s="1"/>
    </row>
    <row r="801" s="51" customFormat="1" spans="5:7">
      <c r="E801" s="1"/>
      <c r="F801" s="1"/>
      <c r="G801" s="1"/>
    </row>
    <row r="802" s="51" customFormat="1" spans="5:7">
      <c r="E802" s="1"/>
      <c r="F802" s="1"/>
      <c r="G802" s="1"/>
    </row>
    <row r="803" s="51" customFormat="1" spans="5:7">
      <c r="E803" s="1"/>
      <c r="F803" s="1"/>
      <c r="G803" s="1"/>
    </row>
    <row r="804" s="51" customFormat="1" spans="5:7">
      <c r="E804" s="1"/>
      <c r="F804" s="1"/>
      <c r="G804" s="1"/>
    </row>
    <row r="805" s="51" customFormat="1" spans="5:7">
      <c r="E805" s="1"/>
      <c r="F805" s="1"/>
      <c r="G805" s="1"/>
    </row>
    <row r="806" s="51" customFormat="1" spans="5:7">
      <c r="E806" s="1"/>
      <c r="F806" s="1"/>
      <c r="G806" s="1"/>
    </row>
    <row r="807" s="51" customFormat="1" spans="5:7">
      <c r="E807" s="1"/>
      <c r="F807" s="1"/>
      <c r="G807" s="1"/>
    </row>
    <row r="808" s="51" customFormat="1" spans="5:7">
      <c r="E808" s="1"/>
      <c r="F808" s="1"/>
      <c r="G808" s="1"/>
    </row>
    <row r="809" s="51" customFormat="1" spans="5:7">
      <c r="E809" s="1"/>
      <c r="F809" s="1"/>
      <c r="G809" s="1"/>
    </row>
    <row r="810" s="51" customFormat="1" spans="5:7">
      <c r="E810" s="1"/>
      <c r="F810" s="1"/>
      <c r="G810" s="1"/>
    </row>
    <row r="811" s="51" customFormat="1" spans="5:7">
      <c r="E811" s="1"/>
      <c r="F811" s="1"/>
      <c r="G811" s="1"/>
    </row>
    <row r="812" s="51" customFormat="1" spans="5:7">
      <c r="E812" s="1"/>
      <c r="F812" s="1"/>
      <c r="G812" s="1"/>
    </row>
    <row r="813" s="51" customFormat="1" spans="5:7">
      <c r="E813" s="1"/>
      <c r="F813" s="1"/>
      <c r="G813" s="1"/>
    </row>
    <row r="814" s="51" customFormat="1" spans="5:7">
      <c r="E814" s="1"/>
      <c r="F814" s="1"/>
      <c r="G814" s="1"/>
    </row>
    <row r="815" s="51" customFormat="1" spans="5:7">
      <c r="E815" s="1"/>
      <c r="F815" s="1"/>
      <c r="G815" s="1"/>
    </row>
    <row r="816" s="51" customFormat="1" spans="5:7">
      <c r="E816" s="1"/>
      <c r="F816" s="1"/>
      <c r="G816" s="1"/>
    </row>
    <row r="817" s="51" customFormat="1" spans="5:7">
      <c r="E817" s="1"/>
      <c r="F817" s="1"/>
      <c r="G817" s="1"/>
    </row>
    <row r="818" s="51" customFormat="1" spans="5:7">
      <c r="E818" s="1"/>
      <c r="F818" s="1"/>
      <c r="G818" s="1"/>
    </row>
    <row r="819" s="51" customFormat="1" spans="5:7">
      <c r="E819" s="1"/>
      <c r="F819" s="1"/>
      <c r="G819" s="1"/>
    </row>
    <row r="820" s="51" customFormat="1" spans="5:7">
      <c r="E820" s="1"/>
      <c r="F820" s="1"/>
      <c r="G820" s="1"/>
    </row>
    <row r="821" s="51" customFormat="1" spans="5:7">
      <c r="E821" s="1"/>
      <c r="F821" s="1"/>
      <c r="G821" s="1"/>
    </row>
    <row r="822" s="51" customFormat="1" spans="5:7">
      <c r="E822" s="1"/>
      <c r="F822" s="1"/>
      <c r="G822" s="1"/>
    </row>
    <row r="823" s="51" customFormat="1" spans="5:7">
      <c r="E823" s="1"/>
      <c r="F823" s="1"/>
      <c r="G823" s="1"/>
    </row>
    <row r="824" s="51" customFormat="1" spans="5:7">
      <c r="E824" s="1"/>
      <c r="F824" s="1"/>
      <c r="G824" s="1"/>
    </row>
    <row r="825" s="51" customFormat="1" spans="5:7">
      <c r="E825" s="1"/>
      <c r="F825" s="1"/>
      <c r="G825" s="1"/>
    </row>
    <row r="826" s="51" customFormat="1" spans="5:7">
      <c r="E826" s="1"/>
      <c r="F826" s="1"/>
      <c r="G826" s="1"/>
    </row>
    <row r="827" s="51" customFormat="1" spans="5:7">
      <c r="E827" s="1"/>
      <c r="F827" s="1"/>
      <c r="G827" s="1"/>
    </row>
    <row r="828" s="51" customFormat="1" spans="5:7">
      <c r="E828" s="1"/>
      <c r="F828" s="1"/>
      <c r="G828" s="1"/>
    </row>
    <row r="829" s="51" customFormat="1" spans="5:7">
      <c r="E829" s="1"/>
      <c r="F829" s="1"/>
      <c r="G829" s="1"/>
    </row>
    <row r="830" s="51" customFormat="1" spans="5:7">
      <c r="E830" s="1"/>
      <c r="F830" s="1"/>
      <c r="G830" s="1"/>
    </row>
    <row r="831" s="51" customFormat="1" spans="5:7">
      <c r="E831" s="1"/>
      <c r="F831" s="1"/>
      <c r="G831" s="1"/>
    </row>
    <row r="832" s="51" customFormat="1" spans="5:7">
      <c r="E832" s="1"/>
      <c r="F832" s="1"/>
      <c r="G832" s="1"/>
    </row>
    <row r="833" s="51" customFormat="1" spans="5:7">
      <c r="E833" s="1"/>
      <c r="F833" s="1"/>
      <c r="G833" s="1"/>
    </row>
    <row r="834" s="51" customFormat="1" spans="5:7">
      <c r="E834" s="1"/>
      <c r="F834" s="1"/>
      <c r="G834" s="1"/>
    </row>
    <row r="835" s="51" customFormat="1" spans="5:7">
      <c r="E835" s="1"/>
      <c r="F835" s="1"/>
      <c r="G835" s="1"/>
    </row>
    <row r="836" s="51" customFormat="1" spans="5:7">
      <c r="E836" s="1"/>
      <c r="F836" s="1"/>
      <c r="G836" s="1"/>
    </row>
    <row r="837" s="51" customFormat="1" spans="5:7">
      <c r="E837" s="1"/>
      <c r="F837" s="1"/>
      <c r="G837" s="1"/>
    </row>
    <row r="838" s="51" customFormat="1" spans="5:7">
      <c r="E838" s="1"/>
      <c r="F838" s="1"/>
      <c r="G838" s="1"/>
    </row>
    <row r="839" s="51" customFormat="1" spans="5:7">
      <c r="E839" s="1"/>
      <c r="F839" s="1"/>
      <c r="G839" s="1"/>
    </row>
    <row r="840" s="51" customFormat="1" spans="5:7">
      <c r="E840" s="1"/>
      <c r="F840" s="1"/>
      <c r="G840" s="1"/>
    </row>
    <row r="841" s="51" customFormat="1" spans="5:7">
      <c r="E841" s="1"/>
      <c r="F841" s="1"/>
      <c r="G841" s="1"/>
    </row>
    <row r="842" s="51" customFormat="1" spans="5:7">
      <c r="E842" s="1"/>
      <c r="F842" s="1"/>
      <c r="G842" s="1"/>
    </row>
    <row r="843" s="51" customFormat="1" spans="5:7">
      <c r="E843" s="1"/>
      <c r="F843" s="1"/>
      <c r="G843" s="1"/>
    </row>
    <row r="844" s="51" customFormat="1" spans="5:7">
      <c r="E844" s="1"/>
      <c r="F844" s="1"/>
      <c r="G844" s="1"/>
    </row>
    <row r="845" s="51" customFormat="1" spans="5:7">
      <c r="E845" s="1"/>
      <c r="F845" s="1"/>
      <c r="G845" s="1"/>
    </row>
    <row r="846" s="51" customFormat="1" spans="5:7">
      <c r="E846" s="1"/>
      <c r="F846" s="1"/>
      <c r="G846" s="1"/>
    </row>
    <row r="847" s="51" customFormat="1" spans="5:7">
      <c r="E847" s="1"/>
      <c r="F847" s="1"/>
      <c r="G847" s="1"/>
    </row>
    <row r="848" s="51" customFormat="1" spans="5:7">
      <c r="E848" s="1"/>
      <c r="F848" s="1"/>
      <c r="G848" s="1"/>
    </row>
    <row r="849" s="51" customFormat="1" spans="5:7">
      <c r="E849" s="1"/>
      <c r="F849" s="1"/>
      <c r="G849" s="1"/>
    </row>
    <row r="850" s="51" customFormat="1" spans="5:7">
      <c r="E850" s="1"/>
      <c r="F850" s="1"/>
      <c r="G850" s="1"/>
    </row>
    <row r="851" s="51" customFormat="1" spans="5:7">
      <c r="E851" s="1"/>
      <c r="F851" s="1"/>
      <c r="G851" s="1"/>
    </row>
    <row r="852" s="51" customFormat="1" spans="5:7">
      <c r="E852" s="1"/>
      <c r="F852" s="1"/>
      <c r="G852" s="1"/>
    </row>
    <row r="853" s="51" customFormat="1" spans="5:7">
      <c r="E853" s="1"/>
      <c r="F853" s="1"/>
      <c r="G853" s="1"/>
    </row>
    <row r="854" s="51" customFormat="1" spans="5:7">
      <c r="E854" s="1"/>
      <c r="F854" s="1"/>
      <c r="G854" s="1"/>
    </row>
    <row r="855" s="51" customFormat="1" spans="5:7">
      <c r="E855" s="1"/>
      <c r="F855" s="1"/>
      <c r="G855" s="1"/>
    </row>
    <row r="856" s="51" customFormat="1" spans="5:7">
      <c r="E856" s="1"/>
      <c r="F856" s="1"/>
      <c r="G856" s="1"/>
    </row>
    <row r="857" s="51" customFormat="1" spans="5:7">
      <c r="E857" s="1"/>
      <c r="F857" s="1"/>
      <c r="G857" s="1"/>
    </row>
    <row r="858" s="51" customFormat="1" spans="5:7">
      <c r="E858" s="1"/>
      <c r="F858" s="1"/>
      <c r="G858" s="1"/>
    </row>
    <row r="859" s="51" customFormat="1" spans="5:7">
      <c r="E859" s="1"/>
      <c r="F859" s="1"/>
      <c r="G859" s="1"/>
    </row>
    <row r="860" s="51" customFormat="1" spans="5:7">
      <c r="E860" s="1"/>
      <c r="F860" s="1"/>
      <c r="G860" s="1"/>
    </row>
    <row r="861" s="51" customFormat="1" spans="5:7">
      <c r="E861" s="1"/>
      <c r="F861" s="1"/>
      <c r="G861" s="1"/>
    </row>
    <row r="862" s="51" customFormat="1" spans="5:7">
      <c r="E862" s="1"/>
      <c r="F862" s="1"/>
      <c r="G862" s="1"/>
    </row>
    <row r="863" s="51" customFormat="1" spans="5:7">
      <c r="E863" s="1"/>
      <c r="F863" s="1"/>
      <c r="G863" s="1"/>
    </row>
    <row r="864" s="51" customFormat="1" spans="5:7">
      <c r="E864" s="1"/>
      <c r="F864" s="1"/>
      <c r="G864" s="1"/>
    </row>
    <row r="865" s="51" customFormat="1" spans="5:7">
      <c r="E865" s="1"/>
      <c r="F865" s="1"/>
      <c r="G865" s="1"/>
    </row>
    <row r="866" s="51" customFormat="1" spans="5:7">
      <c r="E866" s="1"/>
      <c r="F866" s="1"/>
      <c r="G866" s="1"/>
    </row>
    <row r="867" s="51" customFormat="1" spans="5:7">
      <c r="E867" s="1"/>
      <c r="F867" s="1"/>
      <c r="G867" s="1"/>
    </row>
    <row r="868" s="51" customFormat="1" spans="5:7">
      <c r="E868" s="1"/>
      <c r="F868" s="1"/>
      <c r="G868" s="1"/>
    </row>
    <row r="869" s="51" customFormat="1" spans="5:7">
      <c r="E869" s="1"/>
      <c r="F869" s="1"/>
      <c r="G869" s="1"/>
    </row>
    <row r="870" s="51" customFormat="1" spans="5:7">
      <c r="E870" s="1"/>
      <c r="F870" s="1"/>
      <c r="G870" s="1"/>
    </row>
    <row r="871" s="51" customFormat="1" spans="5:7">
      <c r="E871" s="1"/>
      <c r="F871" s="1"/>
      <c r="G871" s="1"/>
    </row>
    <row r="872" s="51" customFormat="1" spans="5:7">
      <c r="E872" s="1"/>
      <c r="F872" s="1"/>
      <c r="G872" s="1"/>
    </row>
    <row r="873" s="51" customFormat="1" spans="5:7">
      <c r="E873" s="1"/>
      <c r="F873" s="1"/>
      <c r="G873" s="1"/>
    </row>
    <row r="874" s="51" customFormat="1" spans="5:7">
      <c r="E874" s="1"/>
      <c r="F874" s="1"/>
      <c r="G874" s="1"/>
    </row>
    <row r="875" s="51" customFormat="1" spans="5:7">
      <c r="E875" s="1"/>
      <c r="F875" s="1"/>
      <c r="G875" s="1"/>
    </row>
    <row r="876" s="51" customFormat="1" spans="5:7">
      <c r="E876" s="1"/>
      <c r="F876" s="1"/>
      <c r="G876" s="1"/>
    </row>
    <row r="877" s="51" customFormat="1" spans="5:7">
      <c r="E877" s="1"/>
      <c r="F877" s="1"/>
      <c r="G877" s="1"/>
    </row>
    <row r="878" s="51" customFormat="1" spans="5:7">
      <c r="E878" s="1"/>
      <c r="F878" s="1"/>
      <c r="G878" s="1"/>
    </row>
    <row r="879" s="51" customFormat="1" spans="5:7">
      <c r="E879" s="1"/>
      <c r="F879" s="1"/>
      <c r="G879" s="1"/>
    </row>
    <row r="880" s="51" customFormat="1" spans="5:7">
      <c r="E880" s="1"/>
      <c r="F880" s="1"/>
      <c r="G880" s="1"/>
    </row>
    <row r="881" s="51" customFormat="1" spans="5:7">
      <c r="E881" s="1"/>
      <c r="F881" s="1"/>
      <c r="G881" s="1"/>
    </row>
    <row r="882" s="51" customFormat="1" spans="5:7">
      <c r="E882" s="1"/>
      <c r="F882" s="1"/>
      <c r="G882" s="1"/>
    </row>
    <row r="883" s="51" customFormat="1" spans="5:7">
      <c r="E883" s="1"/>
      <c r="F883" s="1"/>
      <c r="G883" s="1"/>
    </row>
    <row r="884" s="51" customFormat="1" spans="5:7">
      <c r="E884" s="1"/>
      <c r="F884" s="1"/>
      <c r="G884" s="1"/>
    </row>
    <row r="885" s="51" customFormat="1" spans="5:7">
      <c r="E885" s="1"/>
      <c r="F885" s="1"/>
      <c r="G885" s="1"/>
    </row>
    <row r="886" s="51" customFormat="1" spans="5:7">
      <c r="E886" s="1"/>
      <c r="F886" s="1"/>
      <c r="G886" s="1"/>
    </row>
    <row r="887" s="51" customFormat="1" spans="5:7">
      <c r="E887" s="1"/>
      <c r="F887" s="1"/>
      <c r="G887" s="1"/>
    </row>
    <row r="888" s="51" customFormat="1" spans="5:7">
      <c r="E888" s="1"/>
      <c r="F888" s="1"/>
      <c r="G888" s="1"/>
    </row>
    <row r="889" s="51" customFormat="1" spans="5:7">
      <c r="E889" s="1"/>
      <c r="F889" s="1"/>
      <c r="G889" s="1"/>
    </row>
    <row r="890" s="51" customFormat="1" spans="5:7">
      <c r="E890" s="1"/>
      <c r="F890" s="1"/>
      <c r="G890" s="1"/>
    </row>
    <row r="891" s="51" customFormat="1" spans="5:7">
      <c r="E891" s="1"/>
      <c r="F891" s="1"/>
      <c r="G891" s="1"/>
    </row>
    <row r="892" s="51" customFormat="1" spans="5:7">
      <c r="E892" s="1"/>
      <c r="F892" s="1"/>
      <c r="G892" s="1"/>
    </row>
    <row r="893" s="51" customFormat="1" spans="5:7">
      <c r="E893" s="1"/>
      <c r="F893" s="1"/>
      <c r="G893" s="1"/>
    </row>
    <row r="894" s="51" customFormat="1" spans="5:7">
      <c r="E894" s="1"/>
      <c r="F894" s="1"/>
      <c r="G894" s="1"/>
    </row>
    <row r="895" s="51" customFormat="1" spans="5:7">
      <c r="E895" s="1"/>
      <c r="F895" s="1"/>
      <c r="G895" s="1"/>
    </row>
    <row r="896" s="51" customFormat="1" spans="5:7">
      <c r="E896" s="1"/>
      <c r="F896" s="1"/>
      <c r="G896" s="1"/>
    </row>
    <row r="897" s="51" customFormat="1" spans="5:7">
      <c r="E897" s="1"/>
      <c r="F897" s="1"/>
      <c r="G897" s="1"/>
    </row>
    <row r="898" s="51" customFormat="1" spans="5:7">
      <c r="E898" s="1"/>
      <c r="F898" s="1"/>
      <c r="G898" s="1"/>
    </row>
    <row r="899" s="51" customFormat="1" spans="5:7">
      <c r="E899" s="1"/>
      <c r="F899" s="1"/>
      <c r="G899" s="1"/>
    </row>
    <row r="900" s="51" customFormat="1" spans="5:7">
      <c r="E900" s="1"/>
      <c r="F900" s="1"/>
      <c r="G900" s="1"/>
    </row>
    <row r="901" s="51" customFormat="1" spans="5:7">
      <c r="E901" s="1"/>
      <c r="F901" s="1"/>
      <c r="G901" s="1"/>
    </row>
    <row r="902" s="51" customFormat="1" spans="5:7">
      <c r="E902" s="1"/>
      <c r="F902" s="1"/>
      <c r="G902" s="1"/>
    </row>
    <row r="903" s="51" customFormat="1" spans="5:7">
      <c r="E903" s="1"/>
      <c r="F903" s="1"/>
      <c r="G903" s="1"/>
    </row>
    <row r="904" s="51" customFormat="1" spans="5:7">
      <c r="E904" s="1"/>
      <c r="F904" s="1"/>
      <c r="G904" s="1"/>
    </row>
    <row r="905" s="51" customFormat="1" spans="5:7">
      <c r="E905" s="1"/>
      <c r="F905" s="1"/>
      <c r="G905" s="1"/>
    </row>
    <row r="906" s="51" customFormat="1" spans="5:7">
      <c r="E906" s="1"/>
      <c r="F906" s="1"/>
      <c r="G906" s="1"/>
    </row>
    <row r="907" s="51" customFormat="1" spans="5:7">
      <c r="E907" s="1"/>
      <c r="F907" s="1"/>
      <c r="G907" s="1"/>
    </row>
    <row r="908" s="51" customFormat="1" spans="5:7">
      <c r="E908" s="1"/>
      <c r="F908" s="1"/>
      <c r="G908" s="1"/>
    </row>
    <row r="909" s="51" customFormat="1" spans="5:7">
      <c r="E909" s="1"/>
      <c r="F909" s="1"/>
      <c r="G909" s="1"/>
    </row>
    <row r="910" s="51" customFormat="1" spans="5:7">
      <c r="E910" s="1"/>
      <c r="F910" s="1"/>
      <c r="G910" s="1"/>
    </row>
    <row r="911" s="51" customFormat="1" spans="5:7">
      <c r="E911" s="1"/>
      <c r="F911" s="1"/>
      <c r="G911" s="1"/>
    </row>
    <row r="912" s="51" customFormat="1" spans="5:7">
      <c r="E912" s="1"/>
      <c r="F912" s="1"/>
      <c r="G912" s="1"/>
    </row>
    <row r="913" s="51" customFormat="1" spans="5:7">
      <c r="E913" s="1"/>
      <c r="F913" s="1"/>
      <c r="G913" s="1"/>
    </row>
    <row r="914" s="51" customFormat="1" spans="5:7">
      <c r="E914" s="1"/>
      <c r="F914" s="1"/>
      <c r="G914" s="1"/>
    </row>
    <row r="915" s="51" customFormat="1" spans="5:7">
      <c r="E915" s="1"/>
      <c r="F915" s="1"/>
      <c r="G915" s="1"/>
    </row>
    <row r="916" s="51" customFormat="1" spans="5:7">
      <c r="E916" s="1"/>
      <c r="F916" s="1"/>
      <c r="G916" s="1"/>
    </row>
    <row r="917" s="51" customFormat="1" spans="5:7">
      <c r="E917" s="1"/>
      <c r="F917" s="1"/>
      <c r="G917" s="1"/>
    </row>
    <row r="918" s="51" customFormat="1" spans="5:7">
      <c r="E918" s="1"/>
      <c r="F918" s="1"/>
      <c r="G918" s="1"/>
    </row>
    <row r="919" s="51" customFormat="1" spans="5:7">
      <c r="E919" s="1"/>
      <c r="F919" s="1"/>
      <c r="G919" s="1"/>
    </row>
    <row r="920" s="51" customFormat="1" spans="5:7">
      <c r="E920" s="1"/>
      <c r="F920" s="1"/>
      <c r="G920" s="1"/>
    </row>
    <row r="921" s="51" customFormat="1" spans="5:7">
      <c r="E921" s="1"/>
      <c r="F921" s="1"/>
      <c r="G921" s="1"/>
    </row>
    <row r="922" s="51" customFormat="1" spans="5:7">
      <c r="E922" s="1"/>
      <c r="F922" s="1"/>
      <c r="G922" s="1"/>
    </row>
    <row r="923" s="51" customFormat="1" spans="5:7">
      <c r="E923" s="1"/>
      <c r="F923" s="1"/>
      <c r="G923" s="1"/>
    </row>
    <row r="924" s="51" customFormat="1" spans="5:7">
      <c r="E924" s="1"/>
      <c r="F924" s="1"/>
      <c r="G924" s="1"/>
    </row>
    <row r="925" s="51" customFormat="1" spans="5:7">
      <c r="E925" s="1"/>
      <c r="F925" s="1"/>
      <c r="G925" s="1"/>
    </row>
    <row r="926" s="51" customFormat="1" spans="5:7">
      <c r="E926" s="1"/>
      <c r="F926" s="1"/>
      <c r="G926" s="1"/>
    </row>
    <row r="927" s="51" customFormat="1" spans="5:7">
      <c r="E927" s="1"/>
      <c r="F927" s="1"/>
      <c r="G927" s="1"/>
    </row>
    <row r="928" s="51" customFormat="1" spans="5:7">
      <c r="E928" s="1"/>
      <c r="F928" s="1"/>
      <c r="G928" s="1"/>
    </row>
    <row r="929" s="51" customFormat="1" spans="5:7">
      <c r="E929" s="1"/>
      <c r="F929" s="1"/>
      <c r="G929" s="1"/>
    </row>
    <row r="930" s="51" customFormat="1" spans="5:7">
      <c r="E930" s="1"/>
      <c r="F930" s="1"/>
      <c r="G930" s="1"/>
    </row>
    <row r="931" s="51" customFormat="1" spans="5:7">
      <c r="E931" s="1"/>
      <c r="F931" s="1"/>
      <c r="G931" s="1"/>
    </row>
    <row r="932" s="51" customFormat="1" spans="5:7">
      <c r="E932" s="1"/>
      <c r="F932" s="1"/>
      <c r="G932" s="1"/>
    </row>
    <row r="933" s="51" customFormat="1" spans="5:7">
      <c r="E933" s="1"/>
      <c r="F933" s="1"/>
      <c r="G933" s="1"/>
    </row>
    <row r="934" s="51" customFormat="1" spans="5:7">
      <c r="E934" s="1"/>
      <c r="F934" s="1"/>
      <c r="G934" s="1"/>
    </row>
    <row r="935" s="51" customFormat="1" spans="5:7">
      <c r="E935" s="1"/>
      <c r="F935" s="1"/>
      <c r="G935" s="1"/>
    </row>
    <row r="936" s="51" customFormat="1" spans="5:7">
      <c r="E936" s="1"/>
      <c r="F936" s="1"/>
      <c r="G936" s="1"/>
    </row>
    <row r="937" s="51" customFormat="1" spans="5:7">
      <c r="E937" s="1"/>
      <c r="F937" s="1"/>
      <c r="G937" s="1"/>
    </row>
    <row r="938" s="51" customFormat="1" spans="5:7">
      <c r="E938" s="1"/>
      <c r="F938" s="1"/>
      <c r="G938" s="1"/>
    </row>
    <row r="939" s="51" customFormat="1" spans="5:7">
      <c r="E939" s="1"/>
      <c r="F939" s="1"/>
      <c r="G939" s="1"/>
    </row>
    <row r="940" s="51" customFormat="1" spans="5:7">
      <c r="E940" s="1"/>
      <c r="F940" s="1"/>
      <c r="G940" s="1"/>
    </row>
    <row r="941" s="51" customFormat="1" spans="5:7">
      <c r="E941" s="1"/>
      <c r="F941" s="1"/>
      <c r="G941" s="1"/>
    </row>
    <row r="942" s="51" customFormat="1" spans="5:7">
      <c r="E942" s="1"/>
      <c r="F942" s="1"/>
      <c r="G942" s="1"/>
    </row>
    <row r="943" s="51" customFormat="1" spans="5:7">
      <c r="E943" s="1"/>
      <c r="F943" s="1"/>
      <c r="G943" s="1"/>
    </row>
    <row r="944" s="51" customFormat="1" spans="5:7">
      <c r="E944" s="1"/>
      <c r="F944" s="1"/>
      <c r="G944" s="1"/>
    </row>
    <row r="945" s="51" customFormat="1" spans="5:7">
      <c r="E945" s="1"/>
      <c r="F945" s="1"/>
      <c r="G945" s="1"/>
    </row>
    <row r="946" s="51" customFormat="1" spans="5:7">
      <c r="E946" s="1"/>
      <c r="F946" s="1"/>
      <c r="G946" s="1"/>
    </row>
    <row r="947" s="51" customFormat="1" spans="5:7">
      <c r="E947" s="1"/>
      <c r="F947" s="1"/>
      <c r="G947" s="1"/>
    </row>
    <row r="948" s="51" customFormat="1" spans="5:7">
      <c r="E948" s="1"/>
      <c r="F948" s="1"/>
      <c r="G948" s="1"/>
    </row>
    <row r="949" s="51" customFormat="1" spans="5:7">
      <c r="E949" s="1"/>
      <c r="F949" s="1"/>
      <c r="G949" s="1"/>
    </row>
    <row r="950" s="51" customFormat="1" spans="5:7">
      <c r="E950" s="1"/>
      <c r="F950" s="1"/>
      <c r="G950" s="1"/>
    </row>
    <row r="951" s="51" customFormat="1" spans="5:7">
      <c r="E951" s="1"/>
      <c r="F951" s="1"/>
      <c r="G951" s="1"/>
    </row>
    <row r="952" s="51" customFormat="1" spans="5:7">
      <c r="E952" s="1"/>
      <c r="F952" s="1"/>
      <c r="G952" s="1"/>
    </row>
    <row r="953" s="51" customFormat="1" spans="5:7">
      <c r="E953" s="1"/>
      <c r="F953" s="1"/>
      <c r="G953" s="1"/>
    </row>
    <row r="954" s="51" customFormat="1" spans="5:7">
      <c r="E954" s="1"/>
      <c r="F954" s="1"/>
      <c r="G954" s="1"/>
    </row>
    <row r="955" s="51" customFormat="1" spans="5:7">
      <c r="E955" s="1"/>
      <c r="F955" s="1"/>
      <c r="G955" s="1"/>
    </row>
    <row r="956" s="51" customFormat="1" spans="5:7">
      <c r="E956" s="1"/>
      <c r="F956" s="1"/>
      <c r="G956" s="1"/>
    </row>
    <row r="957" s="51" customFormat="1" spans="5:7">
      <c r="E957" s="1"/>
      <c r="F957" s="1"/>
      <c r="G957" s="1"/>
    </row>
    <row r="958" s="51" customFormat="1" spans="5:7">
      <c r="E958" s="1"/>
      <c r="F958" s="1"/>
      <c r="G958" s="1"/>
    </row>
    <row r="959" s="51" customFormat="1" spans="5:7">
      <c r="E959" s="1"/>
      <c r="F959" s="1"/>
      <c r="G959" s="1"/>
    </row>
    <row r="960" s="51" customFormat="1" spans="5:7">
      <c r="E960" s="1"/>
      <c r="F960" s="1"/>
      <c r="G960" s="1"/>
    </row>
    <row r="961" s="51" customFormat="1" spans="5:7">
      <c r="E961" s="1"/>
      <c r="F961" s="1"/>
      <c r="G961" s="1"/>
    </row>
    <row r="962" s="51" customFormat="1" spans="5:7">
      <c r="E962" s="1"/>
      <c r="F962" s="1"/>
      <c r="G962" s="1"/>
    </row>
    <row r="963" s="51" customFormat="1" spans="5:7">
      <c r="E963" s="1"/>
      <c r="F963" s="1"/>
      <c r="G963" s="1"/>
    </row>
    <row r="964" s="51" customFormat="1" spans="5:7">
      <c r="E964" s="1"/>
      <c r="F964" s="1"/>
      <c r="G964" s="1"/>
    </row>
    <row r="965" s="51" customFormat="1" spans="5:7">
      <c r="E965" s="1"/>
      <c r="F965" s="1"/>
      <c r="G965" s="1"/>
    </row>
    <row r="966" s="51" customFormat="1" spans="5:7">
      <c r="E966" s="1"/>
      <c r="F966" s="1"/>
      <c r="G966" s="1"/>
    </row>
    <row r="967" s="51" customFormat="1" spans="5:7">
      <c r="E967" s="1"/>
      <c r="F967" s="1"/>
      <c r="G967" s="1"/>
    </row>
    <row r="968" s="51" customFormat="1" spans="5:7">
      <c r="E968" s="1"/>
      <c r="F968" s="1"/>
      <c r="G968" s="1"/>
    </row>
    <row r="969" s="51" customFormat="1" spans="5:7">
      <c r="E969" s="1"/>
      <c r="F969" s="1"/>
      <c r="G969" s="1"/>
    </row>
    <row r="970" s="51" customFormat="1" spans="5:7">
      <c r="E970" s="1"/>
      <c r="F970" s="1"/>
      <c r="G970" s="1"/>
    </row>
    <row r="971" s="51" customFormat="1" spans="5:7">
      <c r="E971" s="1"/>
      <c r="F971" s="1"/>
      <c r="G971" s="1"/>
    </row>
    <row r="972" s="51" customFormat="1" spans="5:7">
      <c r="E972" s="1"/>
      <c r="F972" s="1"/>
      <c r="G972" s="1"/>
    </row>
    <row r="973" s="51" customFormat="1" spans="5:7">
      <c r="E973" s="1"/>
      <c r="F973" s="1"/>
      <c r="G973" s="1"/>
    </row>
    <row r="974" s="51" customFormat="1" spans="5:7">
      <c r="E974" s="1"/>
      <c r="F974" s="1"/>
      <c r="G974" s="1"/>
    </row>
    <row r="975" s="51" customFormat="1" spans="5:7">
      <c r="E975" s="1"/>
      <c r="F975" s="1"/>
      <c r="G975" s="1"/>
    </row>
    <row r="976" s="51" customFormat="1" spans="5:7">
      <c r="E976" s="1"/>
      <c r="F976" s="1"/>
      <c r="G976" s="1"/>
    </row>
    <row r="977" s="51" customFormat="1" spans="5:7">
      <c r="E977" s="1"/>
      <c r="F977" s="1"/>
      <c r="G977" s="1"/>
    </row>
    <row r="978" s="51" customFormat="1" spans="5:7">
      <c r="E978" s="1"/>
      <c r="F978" s="1"/>
      <c r="G978" s="1"/>
    </row>
    <row r="979" s="51" customFormat="1" spans="5:7">
      <c r="E979" s="1"/>
      <c r="F979" s="1"/>
      <c r="G979" s="1"/>
    </row>
    <row r="980" s="51" customFormat="1" spans="5:7">
      <c r="E980" s="1"/>
      <c r="F980" s="1"/>
      <c r="G980" s="1"/>
    </row>
    <row r="981" s="51" customFormat="1" spans="5:7">
      <c r="E981" s="1"/>
      <c r="F981" s="1"/>
      <c r="G981" s="1"/>
    </row>
    <row r="982" s="51" customFormat="1" spans="5:7">
      <c r="E982" s="1"/>
      <c r="F982" s="1"/>
      <c r="G982" s="1"/>
    </row>
    <row r="983" s="51" customFormat="1" spans="5:7">
      <c r="E983" s="1"/>
      <c r="F983" s="1"/>
      <c r="G983" s="1"/>
    </row>
    <row r="984" s="51" customFormat="1" spans="5:7">
      <c r="E984" s="1"/>
      <c r="F984" s="1"/>
      <c r="G984" s="1"/>
    </row>
    <row r="985" s="51" customFormat="1" spans="5:7">
      <c r="E985" s="1"/>
      <c r="F985" s="1"/>
      <c r="G985" s="1"/>
    </row>
    <row r="986" s="51" customFormat="1" spans="5:7">
      <c r="E986" s="1"/>
      <c r="F986" s="1"/>
      <c r="G986" s="1"/>
    </row>
    <row r="987" s="51" customFormat="1" spans="5:7">
      <c r="E987" s="1"/>
      <c r="F987" s="1"/>
      <c r="G987" s="1"/>
    </row>
    <row r="988" s="51" customFormat="1" spans="5:7">
      <c r="E988" s="1"/>
      <c r="F988" s="1"/>
      <c r="G988" s="1"/>
    </row>
    <row r="989" s="51" customFormat="1" spans="5:7">
      <c r="E989" s="1"/>
      <c r="F989" s="1"/>
      <c r="G989" s="1"/>
    </row>
    <row r="990" s="51" customFormat="1" spans="5:7">
      <c r="E990" s="1"/>
      <c r="F990" s="1"/>
      <c r="G990" s="1"/>
    </row>
    <row r="991" s="51" customFormat="1" spans="5:7">
      <c r="E991" s="1"/>
      <c r="F991" s="1"/>
      <c r="G991" s="1"/>
    </row>
    <row r="992" s="51" customFormat="1" spans="5:7">
      <c r="E992" s="1"/>
      <c r="F992" s="1"/>
      <c r="G992" s="1"/>
    </row>
    <row r="993" s="51" customFormat="1" spans="5:7">
      <c r="E993" s="1"/>
      <c r="F993" s="1"/>
      <c r="G993" s="1"/>
    </row>
    <row r="994" s="51" customFormat="1" spans="5:7">
      <c r="E994" s="1"/>
      <c r="F994" s="1"/>
      <c r="G994" s="1"/>
    </row>
    <row r="995" s="51" customFormat="1" spans="5:7">
      <c r="E995" s="1"/>
      <c r="F995" s="1"/>
      <c r="G995" s="1"/>
    </row>
    <row r="996" s="51" customFormat="1" spans="5:7">
      <c r="E996" s="1"/>
      <c r="F996" s="1"/>
      <c r="G996" s="1"/>
    </row>
    <row r="997" s="51" customFormat="1" spans="5:7">
      <c r="E997" s="1"/>
      <c r="F997" s="1"/>
      <c r="G997" s="1"/>
    </row>
    <row r="998" s="51" customFormat="1" spans="5:7">
      <c r="E998" s="1"/>
      <c r="F998" s="1"/>
      <c r="G998" s="1"/>
    </row>
    <row r="999" s="51" customFormat="1" spans="5:7">
      <c r="E999" s="1"/>
      <c r="F999" s="1"/>
      <c r="G999" s="1"/>
    </row>
    <row r="1000" s="51" customFormat="1" spans="5:7">
      <c r="E1000" s="1"/>
      <c r="F1000" s="1"/>
      <c r="G1000" s="1"/>
    </row>
    <row r="1001" s="51" customFormat="1" spans="5:7">
      <c r="E1001" s="1"/>
      <c r="F1001" s="1"/>
      <c r="G1001" s="1"/>
    </row>
    <row r="1002" s="51" customFormat="1" spans="5:7">
      <c r="E1002" s="1"/>
      <c r="F1002" s="1"/>
      <c r="G1002" s="1"/>
    </row>
    <row r="1003" s="51" customFormat="1" spans="5:7">
      <c r="E1003" s="1"/>
      <c r="F1003" s="1"/>
      <c r="G1003" s="1"/>
    </row>
    <row r="1004" s="51" customFormat="1" spans="5:7">
      <c r="E1004" s="1"/>
      <c r="F1004" s="1"/>
      <c r="G1004" s="1"/>
    </row>
    <row r="1005" s="51" customFormat="1" spans="5:7">
      <c r="E1005" s="1"/>
      <c r="F1005" s="1"/>
      <c r="G1005" s="1"/>
    </row>
    <row r="1006" s="51" customFormat="1" spans="5:7">
      <c r="E1006" s="1"/>
      <c r="F1006" s="1"/>
      <c r="G1006" s="1"/>
    </row>
    <row r="1007" s="51" customFormat="1" spans="5:7">
      <c r="E1007" s="1"/>
      <c r="F1007" s="1"/>
      <c r="G1007" s="1"/>
    </row>
    <row r="1008" s="51" customFormat="1" spans="5:7">
      <c r="E1008" s="1"/>
      <c r="F1008" s="1"/>
      <c r="G1008" s="1"/>
    </row>
    <row r="1009" s="51" customFormat="1" spans="5:7">
      <c r="E1009" s="1"/>
      <c r="F1009" s="1"/>
      <c r="G1009" s="1"/>
    </row>
    <row r="1010" s="51" customFormat="1" spans="5:7">
      <c r="E1010" s="1"/>
      <c r="F1010" s="1"/>
      <c r="G1010" s="1"/>
    </row>
    <row r="1011" s="51" customFormat="1" spans="5:7">
      <c r="E1011" s="1"/>
      <c r="F1011" s="1"/>
      <c r="G1011" s="1"/>
    </row>
    <row r="1012" s="51" customFormat="1" spans="5:7">
      <c r="E1012" s="1"/>
      <c r="F1012" s="1"/>
      <c r="G1012" s="1"/>
    </row>
    <row r="1013" s="51" customFormat="1" spans="5:7">
      <c r="E1013" s="1"/>
      <c r="F1013" s="1"/>
      <c r="G1013" s="1"/>
    </row>
    <row r="1014" s="51" customFormat="1" spans="5:7">
      <c r="E1014" s="1"/>
      <c r="F1014" s="1"/>
      <c r="G1014" s="1"/>
    </row>
    <row r="1015" s="51" customFormat="1" spans="5:7">
      <c r="E1015" s="1"/>
      <c r="F1015" s="1"/>
      <c r="G1015" s="1"/>
    </row>
    <row r="1016" s="51" customFormat="1" spans="5:7">
      <c r="E1016" s="1"/>
      <c r="F1016" s="1"/>
      <c r="G1016" s="1"/>
    </row>
    <row r="1017" s="51" customFormat="1" spans="5:7">
      <c r="E1017" s="1"/>
      <c r="F1017" s="1"/>
      <c r="G1017" s="1"/>
    </row>
    <row r="1018" s="51" customFormat="1" spans="5:7">
      <c r="E1018" s="1"/>
      <c r="F1018" s="1"/>
      <c r="G1018" s="1"/>
    </row>
    <row r="1019" s="51" customFormat="1" spans="5:7">
      <c r="E1019" s="1"/>
      <c r="F1019" s="1"/>
      <c r="G1019" s="1"/>
    </row>
    <row r="1020" s="51" customFormat="1" spans="5:7">
      <c r="E1020" s="1"/>
      <c r="F1020" s="1"/>
      <c r="G1020" s="1"/>
    </row>
    <row r="1021" s="51" customFormat="1" spans="5:7">
      <c r="E1021" s="1"/>
      <c r="F1021" s="1"/>
      <c r="G1021" s="1"/>
    </row>
    <row r="1022" s="51" customFormat="1" spans="5:7">
      <c r="E1022" s="1"/>
      <c r="F1022" s="1"/>
      <c r="G1022" s="1"/>
    </row>
    <row r="1023" s="51" customFormat="1" spans="5:7">
      <c r="E1023" s="1"/>
      <c r="F1023" s="1"/>
      <c r="G1023" s="1"/>
    </row>
    <row r="1024" s="51" customFormat="1" spans="5:7">
      <c r="E1024" s="1"/>
      <c r="F1024" s="1"/>
      <c r="G1024" s="1"/>
    </row>
    <row r="1025" s="51" customFormat="1" spans="5:7">
      <c r="E1025" s="1"/>
      <c r="F1025" s="1"/>
      <c r="G1025" s="1"/>
    </row>
    <row r="1026" s="51" customFormat="1" spans="5:7">
      <c r="E1026" s="1"/>
      <c r="F1026" s="1"/>
      <c r="G1026" s="1"/>
    </row>
    <row r="1027" s="51" customFormat="1" spans="5:7">
      <c r="E1027" s="1"/>
      <c r="F1027" s="1"/>
      <c r="G1027" s="1"/>
    </row>
    <row r="1028" s="51" customFormat="1" spans="5:7">
      <c r="E1028" s="1"/>
      <c r="F1028" s="1"/>
      <c r="G1028" s="1"/>
    </row>
    <row r="1029" s="51" customFormat="1" spans="5:7">
      <c r="E1029" s="1"/>
      <c r="F1029" s="1"/>
      <c r="G1029" s="1"/>
    </row>
    <row r="1030" s="51" customFormat="1" spans="5:7">
      <c r="E1030" s="1"/>
      <c r="F1030" s="1"/>
      <c r="G1030" s="1"/>
    </row>
    <row r="1031" s="51" customFormat="1" spans="5:7">
      <c r="E1031" s="1"/>
      <c r="F1031" s="1"/>
      <c r="G1031" s="1"/>
    </row>
    <row r="1032" s="51" customFormat="1" spans="5:7">
      <c r="E1032" s="1"/>
      <c r="F1032" s="1"/>
      <c r="G1032" s="1"/>
    </row>
    <row r="1033" s="51" customFormat="1" spans="5:7">
      <c r="E1033" s="1"/>
      <c r="F1033" s="1"/>
      <c r="G1033" s="1"/>
    </row>
    <row r="1034" s="51" customFormat="1" spans="5:7">
      <c r="E1034" s="1"/>
      <c r="F1034" s="1"/>
      <c r="G1034" s="1"/>
    </row>
    <row r="1035" s="51" customFormat="1" spans="5:7">
      <c r="E1035" s="1"/>
      <c r="F1035" s="1"/>
      <c r="G1035" s="1"/>
    </row>
    <row r="1036" s="51" customFormat="1" spans="5:7">
      <c r="E1036" s="1"/>
      <c r="F1036" s="1"/>
      <c r="G1036" s="1"/>
    </row>
    <row r="1037" s="51" customFormat="1" spans="5:7">
      <c r="E1037" s="1"/>
      <c r="F1037" s="1"/>
      <c r="G1037" s="1"/>
    </row>
    <row r="1038" s="51" customFormat="1" spans="5:7">
      <c r="E1038" s="1"/>
      <c r="F1038" s="1"/>
      <c r="G1038" s="1"/>
    </row>
    <row r="1039" s="51" customFormat="1" spans="5:7">
      <c r="E1039" s="1"/>
      <c r="F1039" s="1"/>
      <c r="G1039" s="1"/>
    </row>
    <row r="1040" s="51" customFormat="1" spans="5:7">
      <c r="E1040" s="1"/>
      <c r="F1040" s="1"/>
      <c r="G1040" s="1"/>
    </row>
    <row r="1041" s="51" customFormat="1" spans="5:7">
      <c r="E1041" s="1"/>
      <c r="F1041" s="1"/>
      <c r="G1041" s="1"/>
    </row>
    <row r="1042" s="51" customFormat="1" spans="5:7">
      <c r="E1042" s="1"/>
      <c r="F1042" s="1"/>
      <c r="G1042" s="1"/>
    </row>
    <row r="1043" s="51" customFormat="1" spans="5:7">
      <c r="E1043" s="1"/>
      <c r="F1043" s="1"/>
      <c r="G1043" s="1"/>
    </row>
    <row r="1044" s="51" customFormat="1" spans="5:7">
      <c r="E1044" s="1"/>
      <c r="F1044" s="1"/>
      <c r="G1044" s="1"/>
    </row>
    <row r="1045" s="51" customFormat="1" spans="5:7">
      <c r="E1045" s="1"/>
      <c r="F1045" s="1"/>
      <c r="G1045" s="1"/>
    </row>
    <row r="1046" s="51" customFormat="1" spans="5:7">
      <c r="E1046" s="1"/>
      <c r="F1046" s="1"/>
      <c r="G1046" s="1"/>
    </row>
    <row r="1047" s="51" customFormat="1" spans="5:7">
      <c r="E1047" s="1"/>
      <c r="F1047" s="1"/>
      <c r="G1047" s="1"/>
    </row>
    <row r="1048" s="51" customFormat="1" spans="5:7">
      <c r="E1048" s="1"/>
      <c r="F1048" s="1"/>
      <c r="G1048" s="1"/>
    </row>
    <row r="1049" s="51" customFormat="1" spans="5:7">
      <c r="E1049" s="1"/>
      <c r="F1049" s="1"/>
      <c r="G1049" s="1"/>
    </row>
    <row r="1050" s="51" customFormat="1" spans="5:7">
      <c r="E1050" s="1"/>
      <c r="F1050" s="1"/>
      <c r="G1050" s="1"/>
    </row>
    <row r="1051" s="51" customFormat="1" spans="5:7">
      <c r="E1051" s="1"/>
      <c r="F1051" s="1"/>
      <c r="G1051" s="1"/>
    </row>
    <row r="1052" s="51" customFormat="1" spans="5:7">
      <c r="E1052" s="1"/>
      <c r="F1052" s="1"/>
      <c r="G1052" s="1"/>
    </row>
    <row r="1053" s="51" customFormat="1" spans="5:7">
      <c r="E1053" s="1"/>
      <c r="F1053" s="1"/>
      <c r="G1053" s="1"/>
    </row>
    <row r="1054" s="51" customFormat="1" spans="5:7">
      <c r="E1054" s="1"/>
      <c r="F1054" s="1"/>
      <c r="G1054" s="1"/>
    </row>
    <row r="1055" s="51" customFormat="1" spans="5:7">
      <c r="E1055" s="1"/>
      <c r="F1055" s="1"/>
      <c r="G1055" s="1"/>
    </row>
    <row r="1056" s="51" customFormat="1" spans="5:7">
      <c r="E1056" s="1"/>
      <c r="F1056" s="1"/>
      <c r="G1056" s="1"/>
    </row>
    <row r="1057" s="51" customFormat="1" spans="5:7">
      <c r="E1057" s="1"/>
      <c r="F1057" s="1"/>
      <c r="G1057" s="1"/>
    </row>
    <row r="1058" s="51" customFormat="1" spans="5:7">
      <c r="E1058" s="1"/>
      <c r="F1058" s="1"/>
      <c r="G1058" s="1"/>
    </row>
    <row r="1059" s="51" customFormat="1" spans="5:7">
      <c r="E1059" s="1"/>
      <c r="F1059" s="1"/>
      <c r="G1059" s="1"/>
    </row>
    <row r="1060" s="51" customFormat="1" spans="5:7">
      <c r="E1060" s="1"/>
      <c r="F1060" s="1"/>
      <c r="G1060" s="1"/>
    </row>
    <row r="1061" s="51" customFormat="1" spans="5:7">
      <c r="E1061" s="1"/>
      <c r="F1061" s="1"/>
      <c r="G1061" s="1"/>
    </row>
    <row r="1062" s="51" customFormat="1" spans="5:7">
      <c r="E1062" s="1"/>
      <c r="F1062" s="1"/>
      <c r="G1062" s="1"/>
    </row>
    <row r="1063" s="51" customFormat="1" spans="5:7">
      <c r="E1063" s="1"/>
      <c r="F1063" s="1"/>
      <c r="G1063" s="1"/>
    </row>
    <row r="1064" s="51" customFormat="1" spans="5:7">
      <c r="E1064" s="1"/>
      <c r="F1064" s="1"/>
      <c r="G1064" s="1"/>
    </row>
    <row r="1065" s="51" customFormat="1" spans="5:7">
      <c r="E1065" s="1"/>
      <c r="F1065" s="1"/>
      <c r="G1065" s="1"/>
    </row>
    <row r="1066" s="51" customFormat="1" spans="5:7">
      <c r="E1066" s="1"/>
      <c r="F1066" s="1"/>
      <c r="G1066" s="1"/>
    </row>
    <row r="1067" s="51" customFormat="1" spans="5:7">
      <c r="E1067" s="1"/>
      <c r="F1067" s="1"/>
      <c r="G1067" s="1"/>
    </row>
    <row r="1068" s="51" customFormat="1" spans="5:7">
      <c r="E1068" s="1"/>
      <c r="F1068" s="1"/>
      <c r="G1068" s="1"/>
    </row>
    <row r="1069" s="51" customFormat="1" spans="5:7">
      <c r="E1069" s="1"/>
      <c r="F1069" s="1"/>
      <c r="G1069" s="1"/>
    </row>
    <row r="1070" s="51" customFormat="1" spans="5:7">
      <c r="E1070" s="1"/>
      <c r="F1070" s="1"/>
      <c r="G1070" s="1"/>
    </row>
    <row r="1071" s="51" customFormat="1" spans="5:7">
      <c r="E1071" s="1"/>
      <c r="F1071" s="1"/>
      <c r="G1071" s="1"/>
    </row>
    <row r="1072" s="51" customFormat="1" spans="5:7">
      <c r="E1072" s="1"/>
      <c r="F1072" s="1"/>
      <c r="G1072" s="1"/>
    </row>
    <row r="1073" s="51" customFormat="1" spans="5:7">
      <c r="E1073" s="1"/>
      <c r="F1073" s="1"/>
      <c r="G1073" s="1"/>
    </row>
    <row r="1074" s="51" customFormat="1" spans="5:7">
      <c r="E1074" s="1"/>
      <c r="F1074" s="1"/>
      <c r="G1074" s="1"/>
    </row>
    <row r="1075" s="51" customFormat="1" spans="5:7">
      <c r="E1075" s="1"/>
      <c r="F1075" s="1"/>
      <c r="G1075" s="1"/>
    </row>
    <row r="1076" s="51" customFormat="1" spans="5:7">
      <c r="E1076" s="1"/>
      <c r="F1076" s="1"/>
      <c r="G1076" s="1"/>
    </row>
    <row r="1077" s="51" customFormat="1" spans="5:7">
      <c r="E1077" s="1"/>
      <c r="F1077" s="1"/>
      <c r="G1077" s="1"/>
    </row>
    <row r="1078" s="51" customFormat="1" spans="5:7">
      <c r="E1078" s="1"/>
      <c r="F1078" s="1"/>
      <c r="G1078" s="1"/>
    </row>
    <row r="1079" s="51" customFormat="1" spans="5:7">
      <c r="E1079" s="1"/>
      <c r="F1079" s="1"/>
      <c r="G1079" s="1"/>
    </row>
    <row r="1080" s="51" customFormat="1" spans="5:7">
      <c r="E1080" s="1"/>
      <c r="F1080" s="1"/>
      <c r="G1080" s="1"/>
    </row>
    <row r="1081" s="51" customFormat="1" spans="5:7">
      <c r="E1081" s="1"/>
      <c r="F1081" s="1"/>
      <c r="G1081" s="1"/>
    </row>
    <row r="1082" s="51" customFormat="1" spans="5:7">
      <c r="E1082" s="1"/>
      <c r="F1082" s="1"/>
      <c r="G1082" s="1"/>
    </row>
    <row r="1083" s="51" customFormat="1" spans="5:7">
      <c r="E1083" s="1"/>
      <c r="F1083" s="1"/>
      <c r="G1083" s="1"/>
    </row>
    <row r="1084" s="51" customFormat="1" spans="5:7">
      <c r="E1084" s="1"/>
      <c r="F1084" s="1"/>
      <c r="G1084" s="1"/>
    </row>
    <row r="1085" s="51" customFormat="1" spans="5:7">
      <c r="E1085" s="1"/>
      <c r="F1085" s="1"/>
      <c r="G1085" s="1"/>
    </row>
    <row r="1086" s="51" customFormat="1" spans="5:7">
      <c r="E1086" s="1"/>
      <c r="F1086" s="1"/>
      <c r="G1086" s="1"/>
    </row>
    <row r="1087" s="51" customFormat="1" spans="5:7">
      <c r="E1087" s="1"/>
      <c r="F1087" s="1"/>
      <c r="G1087" s="1"/>
    </row>
    <row r="1088" s="51" customFormat="1" spans="5:7">
      <c r="E1088" s="1"/>
      <c r="F1088" s="1"/>
      <c r="G1088" s="1"/>
    </row>
    <row r="1089" s="51" customFormat="1" spans="5:7">
      <c r="E1089" s="1"/>
      <c r="F1089" s="1"/>
      <c r="G1089" s="1"/>
    </row>
    <row r="1090" s="51" customFormat="1" spans="5:7">
      <c r="E1090" s="1"/>
      <c r="F1090" s="1"/>
      <c r="G1090" s="1"/>
    </row>
    <row r="1091" s="51" customFormat="1" spans="5:7">
      <c r="E1091" s="1"/>
      <c r="F1091" s="1"/>
      <c r="G1091" s="1"/>
    </row>
    <row r="1092" s="51" customFormat="1" spans="5:7">
      <c r="E1092" s="1"/>
      <c r="F1092" s="1"/>
      <c r="G1092" s="1"/>
    </row>
    <row r="1093" s="51" customFormat="1" spans="5:7">
      <c r="E1093" s="1"/>
      <c r="F1093" s="1"/>
      <c r="G1093" s="1"/>
    </row>
    <row r="1094" s="51" customFormat="1" spans="5:7">
      <c r="E1094" s="1"/>
      <c r="F1094" s="1"/>
      <c r="G1094" s="1"/>
    </row>
    <row r="1095" s="51" customFormat="1" spans="5:7">
      <c r="E1095" s="1"/>
      <c r="F1095" s="1"/>
      <c r="G1095" s="1"/>
    </row>
    <row r="1096" s="51" customFormat="1" spans="5:7">
      <c r="E1096" s="1"/>
      <c r="F1096" s="1"/>
      <c r="G1096" s="1"/>
    </row>
    <row r="1097" s="51" customFormat="1" spans="5:7">
      <c r="E1097" s="1"/>
      <c r="F1097" s="1"/>
      <c r="G1097" s="1"/>
    </row>
    <row r="1098" s="51" customFormat="1" spans="5:7">
      <c r="E1098" s="1"/>
      <c r="F1098" s="1"/>
      <c r="G1098" s="1"/>
    </row>
    <row r="1099" s="51" customFormat="1" spans="5:7">
      <c r="E1099" s="1"/>
      <c r="F1099" s="1"/>
      <c r="G1099" s="1"/>
    </row>
    <row r="1100" s="51" customFormat="1" spans="5:7">
      <c r="E1100" s="1"/>
      <c r="F1100" s="1"/>
      <c r="G1100" s="1"/>
    </row>
    <row r="1101" s="51" customFormat="1" spans="5:7">
      <c r="E1101" s="1"/>
      <c r="F1101" s="1"/>
      <c r="G1101" s="1"/>
    </row>
    <row r="1102" s="51" customFormat="1" spans="5:7">
      <c r="E1102" s="1"/>
      <c r="F1102" s="1"/>
      <c r="G1102" s="1"/>
    </row>
    <row r="1103" s="51" customFormat="1" spans="5:7">
      <c r="E1103" s="1"/>
      <c r="F1103" s="1"/>
      <c r="G1103" s="1"/>
    </row>
    <row r="1104" s="51" customFormat="1" spans="5:7">
      <c r="E1104" s="1"/>
      <c r="F1104" s="1"/>
      <c r="G1104" s="1"/>
    </row>
    <row r="1105" s="51" customFormat="1" spans="5:7">
      <c r="E1105" s="1"/>
      <c r="F1105" s="1"/>
      <c r="G1105" s="1"/>
    </row>
    <row r="1106" s="51" customFormat="1" spans="5:7">
      <c r="E1106" s="1"/>
      <c r="F1106" s="1"/>
      <c r="G1106" s="1"/>
    </row>
    <row r="1107" s="51" customFormat="1" spans="5:7">
      <c r="E1107" s="1"/>
      <c r="F1107" s="1"/>
      <c r="G1107" s="1"/>
    </row>
    <row r="1108" s="51" customFormat="1" spans="5:7">
      <c r="E1108" s="1"/>
      <c r="F1108" s="1"/>
      <c r="G1108" s="1"/>
    </row>
    <row r="1109" s="51" customFormat="1" spans="5:7">
      <c r="E1109" s="1"/>
      <c r="F1109" s="1"/>
      <c r="G1109" s="1"/>
    </row>
    <row r="1110" s="51" customFormat="1" spans="5:7">
      <c r="E1110" s="1"/>
      <c r="F1110" s="1"/>
      <c r="G1110" s="1"/>
    </row>
    <row r="1111" s="51" customFormat="1" spans="5:7">
      <c r="E1111" s="1"/>
      <c r="F1111" s="1"/>
      <c r="G1111" s="1"/>
    </row>
    <row r="1112" s="51" customFormat="1" spans="5:7">
      <c r="E1112" s="1"/>
      <c r="F1112" s="1"/>
      <c r="G1112" s="1"/>
    </row>
    <row r="1113" s="51" customFormat="1" spans="5:7">
      <c r="E1113" s="1"/>
      <c r="F1113" s="1"/>
      <c r="G1113" s="1"/>
    </row>
    <row r="1114" s="51" customFormat="1" spans="5:7">
      <c r="E1114" s="1"/>
      <c r="F1114" s="1"/>
      <c r="G1114" s="1"/>
    </row>
    <row r="1115" s="51" customFormat="1" spans="5:7">
      <c r="E1115" s="1"/>
      <c r="F1115" s="1"/>
      <c r="G1115" s="1"/>
    </row>
    <row r="1116" s="51" customFormat="1" spans="5:7">
      <c r="E1116" s="1"/>
      <c r="F1116" s="1"/>
      <c r="G1116" s="1"/>
    </row>
    <row r="1117" s="51" customFormat="1" spans="5:7">
      <c r="E1117" s="1"/>
      <c r="F1117" s="1"/>
      <c r="G1117" s="1"/>
    </row>
    <row r="1118" s="51" customFormat="1" spans="5:7">
      <c r="E1118" s="1"/>
      <c r="F1118" s="1"/>
      <c r="G1118" s="1"/>
    </row>
    <row r="1119" s="51" customFormat="1" spans="5:7">
      <c r="E1119" s="1"/>
      <c r="F1119" s="1"/>
      <c r="G1119" s="1"/>
    </row>
    <row r="1120" s="51" customFormat="1" spans="5:7">
      <c r="E1120" s="1"/>
      <c r="F1120" s="1"/>
      <c r="G1120" s="1"/>
    </row>
    <row r="1121" s="51" customFormat="1" spans="5:7">
      <c r="E1121" s="1"/>
      <c r="F1121" s="1"/>
      <c r="G1121" s="1"/>
    </row>
    <row r="1122" s="51" customFormat="1" spans="5:7">
      <c r="E1122" s="1"/>
      <c r="F1122" s="1"/>
      <c r="G1122" s="1"/>
    </row>
    <row r="1123" s="51" customFormat="1" spans="5:7">
      <c r="E1123" s="1"/>
      <c r="F1123" s="1"/>
      <c r="G1123" s="1"/>
    </row>
    <row r="1124" s="51" customFormat="1" spans="5:7">
      <c r="E1124" s="1"/>
      <c r="F1124" s="1"/>
      <c r="G1124" s="1"/>
    </row>
    <row r="1125" s="51" customFormat="1" spans="5:7">
      <c r="E1125" s="1"/>
      <c r="F1125" s="1"/>
      <c r="G1125" s="1"/>
    </row>
    <row r="1126" s="51" customFormat="1" spans="5:7">
      <c r="E1126" s="1"/>
      <c r="F1126" s="1"/>
      <c r="G1126" s="1"/>
    </row>
    <row r="1127" s="51" customFormat="1" spans="5:7">
      <c r="E1127" s="1"/>
      <c r="F1127" s="1"/>
      <c r="G1127" s="1"/>
    </row>
    <row r="1128" s="51" customFormat="1" spans="5:7">
      <c r="E1128" s="1"/>
      <c r="F1128" s="1"/>
      <c r="G1128" s="1"/>
    </row>
    <row r="1129" s="51" customFormat="1" spans="5:7">
      <c r="E1129" s="1"/>
      <c r="F1129" s="1"/>
      <c r="G1129" s="1"/>
    </row>
    <row r="1130" s="51" customFormat="1" spans="5:7">
      <c r="E1130" s="1"/>
      <c r="F1130" s="1"/>
      <c r="G1130" s="1"/>
    </row>
    <row r="1131" s="51" customFormat="1" spans="5:7">
      <c r="E1131" s="1"/>
      <c r="F1131" s="1"/>
      <c r="G1131" s="1"/>
    </row>
    <row r="1132" s="51" customFormat="1" spans="5:7">
      <c r="E1132" s="1"/>
      <c r="F1132" s="1"/>
      <c r="G1132" s="1"/>
    </row>
    <row r="1133" s="51" customFormat="1" spans="5:7">
      <c r="E1133" s="1"/>
      <c r="F1133" s="1"/>
      <c r="G1133" s="1"/>
    </row>
    <row r="1134" s="51" customFormat="1" spans="5:7">
      <c r="E1134" s="1"/>
      <c r="F1134" s="1"/>
      <c r="G1134" s="1"/>
    </row>
    <row r="1135" s="51" customFormat="1" spans="5:7">
      <c r="E1135" s="1"/>
      <c r="F1135" s="1"/>
      <c r="G1135" s="1"/>
    </row>
    <row r="1136" s="51" customFormat="1" spans="5:7">
      <c r="E1136" s="1"/>
      <c r="F1136" s="1"/>
      <c r="G1136" s="1"/>
    </row>
    <row r="1137" s="51" customFormat="1" spans="5:7">
      <c r="E1137" s="1"/>
      <c r="F1137" s="1"/>
      <c r="G1137" s="1"/>
    </row>
    <row r="1138" s="51" customFormat="1" spans="5:7">
      <c r="E1138" s="1"/>
      <c r="F1138" s="1"/>
      <c r="G1138" s="1"/>
    </row>
    <row r="1139" s="51" customFormat="1" spans="5:7">
      <c r="E1139" s="1"/>
      <c r="F1139" s="1"/>
      <c r="G1139" s="1"/>
    </row>
    <row r="1140" s="51" customFormat="1" spans="5:7">
      <c r="E1140" s="1"/>
      <c r="F1140" s="1"/>
      <c r="G1140" s="1"/>
    </row>
    <row r="1141" s="51" customFormat="1" spans="5:7">
      <c r="E1141" s="1"/>
      <c r="F1141" s="1"/>
      <c r="G1141" s="1"/>
    </row>
    <row r="1142" s="51" customFormat="1" spans="5:7">
      <c r="E1142" s="1"/>
      <c r="F1142" s="1"/>
      <c r="G1142" s="1"/>
    </row>
    <row r="1143" s="51" customFormat="1" spans="5:7">
      <c r="E1143" s="1"/>
      <c r="F1143" s="1"/>
      <c r="G1143" s="1"/>
    </row>
    <row r="1144" s="51" customFormat="1" spans="5:7">
      <c r="E1144" s="1"/>
      <c r="F1144" s="1"/>
      <c r="G1144" s="1"/>
    </row>
    <row r="1145" s="51" customFormat="1" spans="5:7">
      <c r="E1145" s="1"/>
      <c r="F1145" s="1"/>
      <c r="G1145" s="1"/>
    </row>
    <row r="1146" s="51" customFormat="1" spans="5:7">
      <c r="E1146" s="1"/>
      <c r="F1146" s="1"/>
      <c r="G1146" s="1"/>
    </row>
    <row r="1147" s="51" customFormat="1" spans="5:7">
      <c r="E1147" s="1"/>
      <c r="F1147" s="1"/>
      <c r="G1147" s="1"/>
    </row>
    <row r="1148" s="51" customFormat="1" spans="5:7">
      <c r="E1148" s="1"/>
      <c r="F1148" s="1"/>
      <c r="G1148" s="1"/>
    </row>
    <row r="1149" s="51" customFormat="1" spans="5:7">
      <c r="E1149" s="1"/>
      <c r="F1149" s="1"/>
      <c r="G1149" s="1"/>
    </row>
    <row r="1150" s="51" customFormat="1" spans="5:7">
      <c r="E1150" s="1"/>
      <c r="F1150" s="1"/>
      <c r="G1150" s="1"/>
    </row>
    <row r="1151" s="51" customFormat="1" spans="5:7">
      <c r="E1151" s="1"/>
      <c r="F1151" s="1"/>
      <c r="G1151" s="1"/>
    </row>
    <row r="1152" s="51" customFormat="1" spans="5:7">
      <c r="E1152" s="1"/>
      <c r="F1152" s="1"/>
      <c r="G1152" s="1"/>
    </row>
    <row r="1153" s="51" customFormat="1" spans="5:7">
      <c r="E1153" s="1"/>
      <c r="F1153" s="1"/>
      <c r="G1153" s="1"/>
    </row>
    <row r="1154" s="51" customFormat="1" spans="5:7">
      <c r="E1154" s="1"/>
      <c r="F1154" s="1"/>
      <c r="G1154" s="1"/>
    </row>
    <row r="1155" s="51" customFormat="1" spans="5:7">
      <c r="E1155" s="1"/>
      <c r="F1155" s="1"/>
      <c r="G1155" s="1"/>
    </row>
    <row r="1156" s="51" customFormat="1" spans="5:7">
      <c r="E1156" s="1"/>
      <c r="F1156" s="1"/>
      <c r="G1156" s="1"/>
    </row>
    <row r="1157" s="51" customFormat="1" spans="5:7">
      <c r="E1157" s="1"/>
      <c r="F1157" s="1"/>
      <c r="G1157" s="1"/>
    </row>
    <row r="1158" s="51" customFormat="1" spans="5:7">
      <c r="E1158" s="1"/>
      <c r="F1158" s="1"/>
      <c r="G1158" s="1"/>
    </row>
    <row r="1159" s="51" customFormat="1" spans="5:7">
      <c r="E1159" s="1"/>
      <c r="F1159" s="1"/>
      <c r="G1159" s="1"/>
    </row>
    <row r="1160" s="51" customFormat="1" spans="5:7">
      <c r="E1160" s="1"/>
      <c r="F1160" s="1"/>
      <c r="G1160" s="1"/>
    </row>
    <row r="1161" s="51" customFormat="1" spans="5:7">
      <c r="E1161" s="1"/>
      <c r="F1161" s="1"/>
      <c r="G1161" s="1"/>
    </row>
    <row r="1162" s="51" customFormat="1" spans="5:7">
      <c r="E1162" s="1"/>
      <c r="F1162" s="1"/>
      <c r="G1162" s="1"/>
    </row>
    <row r="1163" s="51" customFormat="1" spans="5:7">
      <c r="E1163" s="1"/>
      <c r="F1163" s="1"/>
      <c r="G1163" s="1"/>
    </row>
    <row r="1164" s="51" customFormat="1" spans="5:7">
      <c r="E1164" s="1"/>
      <c r="F1164" s="1"/>
      <c r="G1164" s="1"/>
    </row>
    <row r="1165" s="51" customFormat="1" spans="5:7">
      <c r="E1165" s="1"/>
      <c r="F1165" s="1"/>
      <c r="G1165" s="1"/>
    </row>
    <row r="1166" s="51" customFormat="1" spans="5:7">
      <c r="E1166" s="1"/>
      <c r="F1166" s="1"/>
      <c r="G1166" s="1"/>
    </row>
    <row r="1167" s="51" customFormat="1" spans="5:7">
      <c r="E1167" s="1"/>
      <c r="F1167" s="1"/>
      <c r="G1167" s="1"/>
    </row>
    <row r="1168" s="51" customFormat="1" spans="5:7">
      <c r="E1168" s="1"/>
      <c r="F1168" s="1"/>
      <c r="G1168" s="1"/>
    </row>
    <row r="1169" s="51" customFormat="1" spans="5:7">
      <c r="E1169" s="1"/>
      <c r="F1169" s="1"/>
      <c r="G1169" s="1"/>
    </row>
    <row r="1170" s="51" customFormat="1" spans="5:7">
      <c r="E1170" s="1"/>
      <c r="F1170" s="1"/>
      <c r="G1170" s="1"/>
    </row>
    <row r="1171" s="51" customFormat="1" spans="5:7">
      <c r="E1171" s="1"/>
      <c r="F1171" s="1"/>
      <c r="G1171" s="1"/>
    </row>
    <row r="1172" s="51" customFormat="1" spans="5:7">
      <c r="E1172" s="1"/>
      <c r="F1172" s="1"/>
      <c r="G1172" s="1"/>
    </row>
    <row r="1173" s="51" customFormat="1" spans="5:7">
      <c r="E1173" s="1"/>
      <c r="F1173" s="1"/>
      <c r="G1173" s="1"/>
    </row>
    <row r="1174" s="51" customFormat="1" spans="5:7">
      <c r="E1174" s="1"/>
      <c r="F1174" s="1"/>
      <c r="G1174" s="1"/>
    </row>
    <row r="1175" s="51" customFormat="1" spans="5:7">
      <c r="E1175" s="1"/>
      <c r="F1175" s="1"/>
      <c r="G1175" s="1"/>
    </row>
    <row r="1176" s="51" customFormat="1" spans="5:7">
      <c r="E1176" s="1"/>
      <c r="F1176" s="1"/>
      <c r="G1176" s="1"/>
    </row>
    <row r="1177" s="51" customFormat="1" spans="5:7">
      <c r="E1177" s="1"/>
      <c r="F1177" s="1"/>
      <c r="G1177" s="1"/>
    </row>
    <row r="1178" s="51" customFormat="1" spans="5:7">
      <c r="E1178" s="1"/>
      <c r="F1178" s="1"/>
      <c r="G1178" s="1"/>
    </row>
    <row r="1179" s="51" customFormat="1" spans="5:7">
      <c r="E1179" s="1"/>
      <c r="F1179" s="1"/>
      <c r="G1179" s="1"/>
    </row>
    <row r="1180" s="51" customFormat="1" spans="5:7">
      <c r="E1180" s="1"/>
      <c r="F1180" s="1"/>
      <c r="G1180" s="1"/>
    </row>
    <row r="1181" s="51" customFormat="1" spans="5:7">
      <c r="E1181" s="1"/>
      <c r="F1181" s="1"/>
      <c r="G1181" s="1"/>
    </row>
    <row r="1182" s="51" customFormat="1" spans="5:7">
      <c r="E1182" s="1"/>
      <c r="F1182" s="1"/>
      <c r="G1182" s="1"/>
    </row>
    <row r="1183" s="51" customFormat="1" spans="5:7">
      <c r="E1183" s="1"/>
      <c r="F1183" s="1"/>
      <c r="G1183" s="1"/>
    </row>
    <row r="1184" s="51" customFormat="1" spans="5:7">
      <c r="E1184" s="1"/>
      <c r="F1184" s="1"/>
      <c r="G1184" s="1"/>
    </row>
    <row r="1185" s="51" customFormat="1" spans="5:7">
      <c r="E1185" s="1"/>
      <c r="F1185" s="1"/>
      <c r="G1185" s="1"/>
    </row>
    <row r="1186" s="51" customFormat="1" spans="5:7">
      <c r="E1186" s="1"/>
      <c r="F1186" s="1"/>
      <c r="G1186" s="1"/>
    </row>
    <row r="1187" s="51" customFormat="1" spans="5:7">
      <c r="E1187" s="1"/>
      <c r="F1187" s="1"/>
      <c r="G1187" s="1"/>
    </row>
    <row r="1188" s="51" customFormat="1" spans="5:7">
      <c r="E1188" s="1"/>
      <c r="F1188" s="1"/>
      <c r="G1188" s="1"/>
    </row>
    <row r="1189" s="51" customFormat="1" spans="5:7">
      <c r="E1189" s="1"/>
      <c r="F1189" s="1"/>
      <c r="G1189" s="1"/>
    </row>
    <row r="1190" s="51" customFormat="1" spans="5:7">
      <c r="E1190" s="1"/>
      <c r="F1190" s="1"/>
      <c r="G1190" s="1"/>
    </row>
    <row r="1191" s="51" customFormat="1" spans="5:7">
      <c r="E1191" s="1"/>
      <c r="F1191" s="1"/>
      <c r="G1191" s="1"/>
    </row>
    <row r="1192" s="51" customFormat="1" spans="5:7">
      <c r="E1192" s="1"/>
      <c r="F1192" s="1"/>
      <c r="G1192" s="1"/>
    </row>
    <row r="1193" s="51" customFormat="1" spans="5:7">
      <c r="E1193" s="1"/>
      <c r="F1193" s="1"/>
      <c r="G1193" s="1"/>
    </row>
    <row r="1194" s="51" customFormat="1" spans="5:7">
      <c r="E1194" s="1"/>
      <c r="F1194" s="1"/>
      <c r="G1194" s="1"/>
    </row>
    <row r="1195" s="51" customFormat="1" spans="5:7">
      <c r="E1195" s="1"/>
      <c r="F1195" s="1"/>
      <c r="G1195" s="1"/>
    </row>
    <row r="1196" s="51" customFormat="1" spans="5:7">
      <c r="E1196" s="1"/>
      <c r="F1196" s="1"/>
      <c r="G1196" s="1"/>
    </row>
    <row r="1197" s="51" customFormat="1" spans="5:7">
      <c r="E1197" s="1"/>
      <c r="F1197" s="1"/>
      <c r="G1197" s="1"/>
    </row>
    <row r="1198" s="51" customFormat="1" spans="5:7">
      <c r="E1198" s="1"/>
      <c r="F1198" s="1"/>
      <c r="G1198" s="1"/>
    </row>
    <row r="1199" s="51" customFormat="1" spans="5:7">
      <c r="E1199" s="1"/>
      <c r="F1199" s="1"/>
      <c r="G1199" s="1"/>
    </row>
    <row r="1200" s="51" customFormat="1" spans="5:7">
      <c r="E1200" s="1"/>
      <c r="F1200" s="1"/>
      <c r="G1200" s="1"/>
    </row>
    <row r="1201" s="51" customFormat="1" spans="5:7">
      <c r="E1201" s="1"/>
      <c r="F1201" s="1"/>
      <c r="G1201" s="1"/>
    </row>
    <row r="1202" s="51" customFormat="1" spans="5:7">
      <c r="E1202" s="1"/>
      <c r="F1202" s="1"/>
      <c r="G1202" s="1"/>
    </row>
    <row r="1203" s="51" customFormat="1" spans="5:7">
      <c r="E1203" s="1"/>
      <c r="F1203" s="1"/>
      <c r="G1203" s="1"/>
    </row>
    <row r="1204" s="51" customFormat="1" spans="5:7">
      <c r="E1204" s="1"/>
      <c r="F1204" s="1"/>
      <c r="G1204" s="1"/>
    </row>
    <row r="1205" s="51" customFormat="1" spans="5:7">
      <c r="E1205" s="1"/>
      <c r="F1205" s="1"/>
      <c r="G1205" s="1"/>
    </row>
    <row r="1206" s="51" customFormat="1" spans="5:7">
      <c r="E1206" s="1"/>
      <c r="F1206" s="1"/>
      <c r="G1206" s="1"/>
    </row>
    <row r="1207" s="51" customFormat="1" spans="5:7">
      <c r="E1207" s="1"/>
      <c r="F1207" s="1"/>
      <c r="G1207" s="1"/>
    </row>
    <row r="1208" s="51" customFormat="1" spans="5:7">
      <c r="E1208" s="1"/>
      <c r="F1208" s="1"/>
      <c r="G1208" s="1"/>
    </row>
    <row r="1209" s="51" customFormat="1" spans="5:7">
      <c r="E1209" s="1"/>
      <c r="F1209" s="1"/>
      <c r="G1209" s="1"/>
    </row>
    <row r="1210" s="51" customFormat="1" spans="5:7">
      <c r="E1210" s="1"/>
      <c r="F1210" s="1"/>
      <c r="G1210" s="1"/>
    </row>
    <row r="1211" s="51" customFormat="1" spans="5:7">
      <c r="E1211" s="1"/>
      <c r="F1211" s="1"/>
      <c r="G1211" s="1"/>
    </row>
    <row r="1212" s="51" customFormat="1" spans="5:7">
      <c r="E1212" s="1"/>
      <c r="F1212" s="1"/>
      <c r="G1212" s="1"/>
    </row>
    <row r="1213" s="51" customFormat="1" spans="5:7">
      <c r="E1213" s="1"/>
      <c r="F1213" s="1"/>
      <c r="G1213" s="1"/>
    </row>
    <row r="1214" s="51" customFormat="1" spans="5:7">
      <c r="E1214" s="1"/>
      <c r="F1214" s="1"/>
      <c r="G1214" s="1"/>
    </row>
    <row r="1215" s="51" customFormat="1" spans="5:7">
      <c r="E1215" s="1"/>
      <c r="F1215" s="1"/>
      <c r="G1215" s="1"/>
    </row>
    <row r="1216" s="51" customFormat="1" spans="5:7">
      <c r="E1216" s="1"/>
      <c r="F1216" s="1"/>
      <c r="G1216" s="1"/>
    </row>
    <row r="1217" s="51" customFormat="1" spans="5:7">
      <c r="E1217" s="1"/>
      <c r="F1217" s="1"/>
      <c r="G1217" s="1"/>
    </row>
    <row r="1218" s="51" customFormat="1" spans="5:7">
      <c r="E1218" s="1"/>
      <c r="F1218" s="1"/>
      <c r="G1218" s="1"/>
    </row>
    <row r="1219" s="51" customFormat="1" spans="5:7">
      <c r="E1219" s="1"/>
      <c r="F1219" s="1"/>
      <c r="G1219" s="1"/>
    </row>
    <row r="1220" s="51" customFormat="1" spans="5:7">
      <c r="E1220" s="1"/>
      <c r="F1220" s="1"/>
      <c r="G1220" s="1"/>
    </row>
    <row r="1221" s="51" customFormat="1" spans="5:7">
      <c r="E1221" s="1"/>
      <c r="F1221" s="1"/>
      <c r="G1221" s="1"/>
    </row>
    <row r="1222" s="51" customFormat="1" spans="5:7">
      <c r="E1222" s="1"/>
      <c r="F1222" s="1"/>
      <c r="G1222" s="1"/>
    </row>
    <row r="1223" s="51" customFormat="1" spans="5:7">
      <c r="E1223" s="1"/>
      <c r="F1223" s="1"/>
      <c r="G1223" s="1"/>
    </row>
    <row r="1224" s="51" customFormat="1" spans="5:7">
      <c r="E1224" s="1"/>
      <c r="F1224" s="1"/>
      <c r="G1224" s="1"/>
    </row>
    <row r="1225" s="51" customFormat="1" spans="5:7">
      <c r="E1225" s="1"/>
      <c r="F1225" s="1"/>
      <c r="G1225" s="1"/>
    </row>
    <row r="1226" s="51" customFormat="1" spans="5:7">
      <c r="E1226" s="1"/>
      <c r="F1226" s="1"/>
      <c r="G1226" s="1"/>
    </row>
    <row r="1227" s="51" customFormat="1" spans="5:7">
      <c r="E1227" s="1"/>
      <c r="F1227" s="1"/>
      <c r="G1227" s="1"/>
    </row>
    <row r="1228" s="51" customFormat="1" spans="5:7">
      <c r="E1228" s="1"/>
      <c r="F1228" s="1"/>
      <c r="G1228" s="1"/>
    </row>
    <row r="1229" s="51" customFormat="1" spans="5:7">
      <c r="E1229" s="1"/>
      <c r="F1229" s="1"/>
      <c r="G1229" s="1"/>
    </row>
    <row r="1230" s="51" customFormat="1" spans="5:7">
      <c r="E1230" s="1"/>
      <c r="F1230" s="1"/>
      <c r="G1230" s="1"/>
    </row>
    <row r="1231" s="51" customFormat="1" spans="5:7">
      <c r="E1231" s="1"/>
      <c r="F1231" s="1"/>
      <c r="G1231" s="1"/>
    </row>
    <row r="1232" s="51" customFormat="1" spans="5:7">
      <c r="E1232" s="1"/>
      <c r="F1232" s="1"/>
      <c r="G1232" s="1"/>
    </row>
    <row r="1233" s="51" customFormat="1" spans="5:7">
      <c r="E1233" s="1"/>
      <c r="F1233" s="1"/>
      <c r="G1233" s="1"/>
    </row>
    <row r="1234" s="51" customFormat="1" spans="5:7">
      <c r="E1234" s="1"/>
      <c r="F1234" s="1"/>
      <c r="G1234" s="1"/>
    </row>
    <row r="1235" s="51" customFormat="1" spans="5:7">
      <c r="E1235" s="1"/>
      <c r="F1235" s="1"/>
      <c r="G1235" s="1"/>
    </row>
    <row r="1236" s="51" customFormat="1" spans="5:7">
      <c r="E1236" s="1"/>
      <c r="F1236" s="1"/>
      <c r="G1236" s="1"/>
    </row>
    <row r="1237" s="51" customFormat="1" spans="5:7">
      <c r="E1237" s="1"/>
      <c r="F1237" s="1"/>
      <c r="G1237" s="1"/>
    </row>
    <row r="1238" s="51" customFormat="1" spans="5:7">
      <c r="E1238" s="1"/>
      <c r="F1238" s="1"/>
      <c r="G1238" s="1"/>
    </row>
    <row r="1239" s="51" customFormat="1" spans="5:7">
      <c r="E1239" s="1"/>
      <c r="F1239" s="1"/>
      <c r="G1239" s="1"/>
    </row>
    <row r="1240" s="51" customFormat="1" spans="5:7">
      <c r="E1240" s="1"/>
      <c r="F1240" s="1"/>
      <c r="G1240" s="1"/>
    </row>
    <row r="1241" s="51" customFormat="1" spans="5:7">
      <c r="E1241" s="1"/>
      <c r="F1241" s="1"/>
      <c r="G1241" s="1"/>
    </row>
    <row r="1242" s="51" customFormat="1" spans="5:7">
      <c r="E1242" s="1"/>
      <c r="F1242" s="1"/>
      <c r="G1242" s="1"/>
    </row>
    <row r="1243" s="51" customFormat="1" spans="5:7">
      <c r="E1243" s="1"/>
      <c r="F1243" s="1"/>
      <c r="G1243" s="1"/>
    </row>
    <row r="1244" s="51" customFormat="1" spans="5:7">
      <c r="E1244" s="1"/>
      <c r="F1244" s="1"/>
      <c r="G1244" s="1"/>
    </row>
    <row r="1245" s="51" customFormat="1" spans="5:7">
      <c r="E1245" s="1"/>
      <c r="F1245" s="1"/>
      <c r="G1245" s="1"/>
    </row>
    <row r="1246" s="51" customFormat="1" spans="5:7">
      <c r="E1246" s="1"/>
      <c r="F1246" s="1"/>
      <c r="G1246" s="1"/>
    </row>
    <row r="1247" s="51" customFormat="1" spans="5:7">
      <c r="E1247" s="1"/>
      <c r="F1247" s="1"/>
      <c r="G1247" s="1"/>
    </row>
    <row r="1248" s="51" customFormat="1" spans="5:7">
      <c r="E1248" s="1"/>
      <c r="F1248" s="1"/>
      <c r="G1248" s="1"/>
    </row>
    <row r="1249" s="51" customFormat="1" spans="5:7">
      <c r="E1249" s="1"/>
      <c r="F1249" s="1"/>
      <c r="G1249" s="1"/>
    </row>
    <row r="1250" s="51" customFormat="1" spans="5:7">
      <c r="E1250" s="1"/>
      <c r="F1250" s="1"/>
      <c r="G1250" s="1"/>
    </row>
    <row r="1251" s="51" customFormat="1" spans="5:7">
      <c r="E1251" s="1"/>
      <c r="F1251" s="1"/>
      <c r="G1251" s="1"/>
    </row>
    <row r="1252" s="51" customFormat="1" spans="5:7">
      <c r="E1252" s="1"/>
      <c r="F1252" s="1"/>
      <c r="G1252" s="1"/>
    </row>
    <row r="1253" s="51" customFormat="1" spans="5:7">
      <c r="E1253" s="1"/>
      <c r="F1253" s="1"/>
      <c r="G1253" s="1"/>
    </row>
    <row r="1254" s="51" customFormat="1" spans="5:7">
      <c r="E1254" s="1"/>
      <c r="F1254" s="1"/>
      <c r="G1254" s="1"/>
    </row>
    <row r="1255" s="51" customFormat="1" spans="5:7">
      <c r="E1255" s="1"/>
      <c r="F1255" s="1"/>
      <c r="G1255" s="1"/>
    </row>
    <row r="1256" s="51" customFormat="1" spans="5:7">
      <c r="E1256" s="1"/>
      <c r="F1256" s="1"/>
      <c r="G1256" s="1"/>
    </row>
    <row r="1257" s="51" customFormat="1" spans="5:7">
      <c r="E1257" s="1"/>
      <c r="F1257" s="1"/>
      <c r="G1257" s="1"/>
    </row>
    <row r="1258" s="51" customFormat="1" spans="5:7">
      <c r="E1258" s="1"/>
      <c r="F1258" s="1"/>
      <c r="G1258" s="1"/>
    </row>
    <row r="1259" s="51" customFormat="1" spans="5:7">
      <c r="E1259" s="1"/>
      <c r="F1259" s="1"/>
      <c r="G1259" s="1"/>
    </row>
    <row r="1260" s="51" customFormat="1" spans="5:7">
      <c r="E1260" s="1"/>
      <c r="F1260" s="1"/>
      <c r="G1260" s="1"/>
    </row>
    <row r="1261" s="51" customFormat="1" spans="5:7">
      <c r="E1261" s="1"/>
      <c r="F1261" s="1"/>
      <c r="G1261" s="1"/>
    </row>
    <row r="1262" s="51" customFormat="1" spans="5:7">
      <c r="E1262" s="1"/>
      <c r="F1262" s="1"/>
      <c r="G1262" s="1"/>
    </row>
    <row r="1263" s="51" customFormat="1" spans="5:7">
      <c r="E1263" s="1"/>
      <c r="F1263" s="1"/>
      <c r="G1263" s="1"/>
    </row>
    <row r="1264" s="51" customFormat="1" spans="5:7">
      <c r="E1264" s="1"/>
      <c r="F1264" s="1"/>
      <c r="G1264" s="1"/>
    </row>
    <row r="1265" s="51" customFormat="1" spans="5:7">
      <c r="E1265" s="1"/>
      <c r="F1265" s="1"/>
      <c r="G1265" s="1"/>
    </row>
    <row r="1266" s="51" customFormat="1" spans="5:7">
      <c r="E1266" s="1"/>
      <c r="F1266" s="1"/>
      <c r="G1266" s="1"/>
    </row>
    <row r="1267" s="51" customFormat="1" spans="5:7">
      <c r="E1267" s="1"/>
      <c r="F1267" s="1"/>
      <c r="G1267" s="1"/>
    </row>
    <row r="1268" s="51" customFormat="1" spans="5:7">
      <c r="E1268" s="1"/>
      <c r="F1268" s="1"/>
      <c r="G1268" s="1"/>
    </row>
    <row r="1269" s="51" customFormat="1" spans="5:7">
      <c r="E1269" s="1"/>
      <c r="F1269" s="1"/>
      <c r="G1269" s="1"/>
    </row>
    <row r="1270" s="51" customFormat="1" spans="5:7">
      <c r="E1270" s="1"/>
      <c r="F1270" s="1"/>
      <c r="G1270" s="1"/>
    </row>
    <row r="1271" s="51" customFormat="1" spans="5:7">
      <c r="E1271" s="1"/>
      <c r="F1271" s="1"/>
      <c r="G1271" s="1"/>
    </row>
    <row r="1272" s="51" customFormat="1" spans="5:7">
      <c r="E1272" s="1"/>
      <c r="F1272" s="1"/>
      <c r="G1272" s="1"/>
    </row>
    <row r="1273" s="51" customFormat="1" spans="5:7">
      <c r="E1273" s="1"/>
      <c r="F1273" s="1"/>
      <c r="G1273" s="1"/>
    </row>
    <row r="1274" s="51" customFormat="1" spans="5:7">
      <c r="E1274" s="1"/>
      <c r="F1274" s="1"/>
      <c r="G1274" s="1"/>
    </row>
    <row r="1275" s="51" customFormat="1" spans="5:7">
      <c r="E1275" s="1"/>
      <c r="F1275" s="1"/>
      <c r="G1275" s="1"/>
    </row>
    <row r="1276" s="51" customFormat="1" spans="5:7">
      <c r="E1276" s="1"/>
      <c r="F1276" s="1"/>
      <c r="G1276" s="1"/>
    </row>
    <row r="1277" s="51" customFormat="1" spans="5:7">
      <c r="E1277" s="1"/>
      <c r="F1277" s="1"/>
      <c r="G1277" s="1"/>
    </row>
    <row r="1278" s="51" customFormat="1" spans="5:7">
      <c r="E1278" s="1"/>
      <c r="F1278" s="1"/>
      <c r="G1278" s="1"/>
    </row>
    <row r="1279" s="51" customFormat="1" spans="5:7">
      <c r="E1279" s="1"/>
      <c r="F1279" s="1"/>
      <c r="G1279" s="1"/>
    </row>
    <row r="1280" s="51" customFormat="1" spans="5:7">
      <c r="E1280" s="1"/>
      <c r="F1280" s="1"/>
      <c r="G1280" s="1"/>
    </row>
    <row r="1281" s="51" customFormat="1" spans="5:7">
      <c r="E1281" s="1"/>
      <c r="F1281" s="1"/>
      <c r="G1281" s="1"/>
    </row>
    <row r="1282" s="51" customFormat="1" spans="5:7">
      <c r="E1282" s="1"/>
      <c r="F1282" s="1"/>
      <c r="G1282" s="1"/>
    </row>
    <row r="1283" s="51" customFormat="1" spans="5:7">
      <c r="E1283" s="1"/>
      <c r="F1283" s="1"/>
      <c r="G1283" s="1"/>
    </row>
    <row r="1284" s="51" customFormat="1" spans="5:7">
      <c r="E1284" s="1"/>
      <c r="F1284" s="1"/>
      <c r="G1284" s="1"/>
    </row>
    <row r="1285" s="51" customFormat="1" spans="5:7">
      <c r="E1285" s="1"/>
      <c r="F1285" s="1"/>
      <c r="G1285" s="1"/>
    </row>
    <row r="1286" s="51" customFormat="1" spans="5:7">
      <c r="E1286" s="1"/>
      <c r="F1286" s="1"/>
      <c r="G1286" s="1"/>
    </row>
    <row r="1287" s="51" customFormat="1" spans="5:7">
      <c r="E1287" s="1"/>
      <c r="F1287" s="1"/>
      <c r="G1287" s="1"/>
    </row>
    <row r="1288" s="51" customFormat="1" spans="5:7">
      <c r="E1288" s="1"/>
      <c r="F1288" s="1"/>
      <c r="G1288" s="1"/>
    </row>
    <row r="1289" s="51" customFormat="1" spans="5:7">
      <c r="E1289" s="1"/>
      <c r="F1289" s="1"/>
      <c r="G1289" s="1"/>
    </row>
    <row r="1290" s="51" customFormat="1" spans="5:7">
      <c r="E1290" s="1"/>
      <c r="F1290" s="1"/>
      <c r="G1290" s="1"/>
    </row>
    <row r="1291" s="51" customFormat="1" spans="5:7">
      <c r="E1291" s="1"/>
      <c r="F1291" s="1"/>
      <c r="G1291" s="1"/>
    </row>
    <row r="1292" s="51" customFormat="1" spans="5:7">
      <c r="E1292" s="1"/>
      <c r="F1292" s="1"/>
      <c r="G1292" s="1"/>
    </row>
    <row r="1293" s="51" customFormat="1" spans="5:7">
      <c r="E1293" s="1"/>
      <c r="F1293" s="1"/>
      <c r="G1293" s="1"/>
    </row>
    <row r="1294" s="51" customFormat="1" spans="5:7">
      <c r="E1294" s="1"/>
      <c r="F1294" s="1"/>
      <c r="G1294" s="1"/>
    </row>
    <row r="1295" s="51" customFormat="1" spans="5:7">
      <c r="E1295" s="1"/>
      <c r="F1295" s="1"/>
      <c r="G1295" s="1"/>
    </row>
    <row r="1296" s="51" customFormat="1" spans="5:7">
      <c r="E1296" s="1"/>
      <c r="F1296" s="1"/>
      <c r="G1296" s="1"/>
    </row>
    <row r="1297" s="51" customFormat="1" spans="5:7">
      <c r="E1297" s="1"/>
      <c r="F1297" s="1"/>
      <c r="G1297" s="1"/>
    </row>
    <row r="1298" s="51" customFormat="1" spans="5:7">
      <c r="E1298" s="1"/>
      <c r="F1298" s="1"/>
      <c r="G1298" s="1"/>
    </row>
    <row r="1299" s="51" customFormat="1" spans="5:7">
      <c r="E1299" s="1"/>
      <c r="F1299" s="1"/>
      <c r="G1299" s="1"/>
    </row>
    <row r="1300" s="51" customFormat="1" spans="5:7">
      <c r="E1300" s="1"/>
      <c r="F1300" s="1"/>
      <c r="G1300" s="1"/>
    </row>
    <row r="1301" s="51" customFormat="1" spans="5:7">
      <c r="E1301" s="1"/>
      <c r="F1301" s="1"/>
      <c r="G1301" s="1"/>
    </row>
    <row r="1302" s="51" customFormat="1" spans="5:7">
      <c r="E1302" s="1"/>
      <c r="F1302" s="1"/>
      <c r="G1302" s="1"/>
    </row>
    <row r="1303" s="51" customFormat="1" spans="5:7">
      <c r="E1303" s="1"/>
      <c r="F1303" s="1"/>
      <c r="G1303" s="1"/>
    </row>
    <row r="1304" s="51" customFormat="1" spans="5:7">
      <c r="E1304" s="1"/>
      <c r="F1304" s="1"/>
      <c r="G1304" s="1"/>
    </row>
    <row r="1305" s="51" customFormat="1" spans="5:7">
      <c r="E1305" s="1"/>
      <c r="F1305" s="1"/>
      <c r="G1305" s="1"/>
    </row>
    <row r="1306" s="51" customFormat="1" spans="5:7">
      <c r="E1306" s="1"/>
      <c r="F1306" s="1"/>
      <c r="G1306" s="1"/>
    </row>
    <row r="1307" s="51" customFormat="1" spans="5:7">
      <c r="E1307" s="1"/>
      <c r="F1307" s="1"/>
      <c r="G1307" s="1"/>
    </row>
    <row r="1308" s="51" customFormat="1" spans="5:7">
      <c r="E1308" s="1"/>
      <c r="F1308" s="1"/>
      <c r="G1308" s="1"/>
    </row>
    <row r="1309" s="51" customFormat="1" spans="5:7">
      <c r="E1309" s="1"/>
      <c r="F1309" s="1"/>
      <c r="G1309" s="1"/>
    </row>
    <row r="1310" s="51" customFormat="1" spans="5:7">
      <c r="E1310" s="1"/>
      <c r="F1310" s="1"/>
      <c r="G1310" s="1"/>
    </row>
    <row r="1311" s="51" customFormat="1" spans="5:7">
      <c r="E1311" s="1"/>
      <c r="F1311" s="1"/>
      <c r="G1311" s="1"/>
    </row>
    <row r="1312" s="51" customFormat="1" spans="5:7">
      <c r="E1312" s="1"/>
      <c r="F1312" s="1"/>
      <c r="G1312" s="1"/>
    </row>
    <row r="1313" s="51" customFormat="1" spans="5:7">
      <c r="E1313" s="1"/>
      <c r="F1313" s="1"/>
      <c r="G1313" s="1"/>
    </row>
    <row r="1314" s="51" customFormat="1" spans="5:7">
      <c r="E1314" s="1"/>
      <c r="F1314" s="1"/>
      <c r="G1314" s="1"/>
    </row>
    <row r="1315" s="51" customFormat="1" spans="5:7">
      <c r="E1315" s="1"/>
      <c r="F1315" s="1"/>
      <c r="G1315" s="1"/>
    </row>
    <row r="1316" s="51" customFormat="1" spans="5:7">
      <c r="E1316" s="1"/>
      <c r="F1316" s="1"/>
      <c r="G1316" s="1"/>
    </row>
    <row r="1317" s="51" customFormat="1" spans="5:7">
      <c r="E1317" s="1"/>
      <c r="F1317" s="1"/>
      <c r="G1317" s="1"/>
    </row>
    <row r="1318" s="51" customFormat="1" spans="5:7">
      <c r="E1318" s="1"/>
      <c r="F1318" s="1"/>
      <c r="G1318" s="1"/>
    </row>
    <row r="1319" s="51" customFormat="1" spans="5:7">
      <c r="E1319" s="1"/>
      <c r="F1319" s="1"/>
      <c r="G1319" s="1"/>
    </row>
    <row r="1320" s="51" customFormat="1" spans="5:7">
      <c r="E1320" s="1"/>
      <c r="F1320" s="1"/>
      <c r="G1320" s="1"/>
    </row>
    <row r="1321" s="51" customFormat="1" spans="5:7">
      <c r="E1321" s="1"/>
      <c r="F1321" s="1"/>
      <c r="G1321" s="1"/>
    </row>
    <row r="1322" s="51" customFormat="1" spans="5:7">
      <c r="E1322" s="1"/>
      <c r="F1322" s="1"/>
      <c r="G1322" s="1"/>
    </row>
    <row r="1323" s="51" customFormat="1" spans="5:7">
      <c r="E1323" s="1"/>
      <c r="F1323" s="1"/>
      <c r="G1323" s="1"/>
    </row>
    <row r="1324" s="51" customFormat="1" spans="5:7">
      <c r="E1324" s="1"/>
      <c r="F1324" s="1"/>
      <c r="G1324" s="1"/>
    </row>
    <row r="1325" s="51" customFormat="1" spans="5:7">
      <c r="E1325" s="1"/>
      <c r="F1325" s="1"/>
      <c r="G1325" s="1"/>
    </row>
    <row r="1326" s="51" customFormat="1" spans="5:7">
      <c r="E1326" s="1"/>
      <c r="F1326" s="1"/>
      <c r="G1326" s="1"/>
    </row>
    <row r="1327" s="51" customFormat="1" spans="5:7">
      <c r="E1327" s="1"/>
      <c r="F1327" s="1"/>
      <c r="G1327" s="1"/>
    </row>
    <row r="1328" s="51" customFormat="1" spans="5:7">
      <c r="E1328" s="1"/>
      <c r="F1328" s="1"/>
      <c r="G1328" s="1"/>
    </row>
    <row r="1329" s="51" customFormat="1" spans="5:7">
      <c r="E1329" s="1"/>
      <c r="F1329" s="1"/>
      <c r="G1329" s="1"/>
    </row>
    <row r="1330" s="51" customFormat="1" spans="5:7">
      <c r="E1330" s="1"/>
      <c r="F1330" s="1"/>
      <c r="G1330" s="1"/>
    </row>
    <row r="1331" s="51" customFormat="1" spans="5:7">
      <c r="E1331" s="1"/>
      <c r="F1331" s="1"/>
      <c r="G1331" s="1"/>
    </row>
    <row r="1332" s="51" customFormat="1" spans="5:7">
      <c r="E1332" s="1"/>
      <c r="F1332" s="1"/>
      <c r="G1332" s="1"/>
    </row>
    <row r="1333" s="51" customFormat="1" spans="5:7">
      <c r="E1333" s="1"/>
      <c r="F1333" s="1"/>
      <c r="G1333" s="1"/>
    </row>
    <row r="1334" s="51" customFormat="1" spans="5:7">
      <c r="E1334" s="1"/>
      <c r="F1334" s="1"/>
      <c r="G1334" s="1"/>
    </row>
    <row r="1335" s="51" customFormat="1" spans="5:7">
      <c r="E1335" s="1"/>
      <c r="F1335" s="1"/>
      <c r="G1335" s="1"/>
    </row>
    <row r="1336" s="51" customFormat="1" spans="5:7">
      <c r="E1336" s="1"/>
      <c r="F1336" s="1"/>
      <c r="G1336" s="1"/>
    </row>
    <row r="1337" s="51" customFormat="1" spans="5:7">
      <c r="E1337" s="1"/>
      <c r="F1337" s="1"/>
      <c r="G1337" s="1"/>
    </row>
    <row r="1338" s="51" customFormat="1" spans="5:7">
      <c r="E1338" s="1"/>
      <c r="F1338" s="1"/>
      <c r="G1338" s="1"/>
    </row>
    <row r="1339" s="51" customFormat="1" spans="5:7">
      <c r="E1339" s="1"/>
      <c r="F1339" s="1"/>
      <c r="G1339" s="1"/>
    </row>
    <row r="1340" s="51" customFormat="1" spans="5:7">
      <c r="E1340" s="1"/>
      <c r="F1340" s="1"/>
      <c r="G1340" s="1"/>
    </row>
    <row r="1341" s="51" customFormat="1" spans="5:7">
      <c r="E1341" s="1"/>
      <c r="F1341" s="1"/>
      <c r="G1341" s="1"/>
    </row>
    <row r="1342" s="51" customFormat="1" spans="5:7">
      <c r="E1342" s="1"/>
      <c r="F1342" s="1"/>
      <c r="G1342" s="1"/>
    </row>
    <row r="1343" s="51" customFormat="1" spans="5:7">
      <c r="E1343" s="1"/>
      <c r="F1343" s="1"/>
      <c r="G1343" s="1"/>
    </row>
    <row r="1344" s="51" customFormat="1" spans="5:7">
      <c r="E1344" s="1"/>
      <c r="F1344" s="1"/>
      <c r="G1344" s="1"/>
    </row>
    <row r="1345" s="51" customFormat="1" spans="5:7">
      <c r="E1345" s="1"/>
      <c r="F1345" s="1"/>
      <c r="G1345" s="1"/>
    </row>
    <row r="1346" s="51" customFormat="1" spans="5:7">
      <c r="E1346" s="1"/>
      <c r="F1346" s="1"/>
      <c r="G1346" s="1"/>
    </row>
    <row r="1347" s="51" customFormat="1" spans="5:7">
      <c r="E1347" s="1"/>
      <c r="F1347" s="1"/>
      <c r="G1347" s="1"/>
    </row>
    <row r="1348" s="51" customFormat="1" spans="5:7">
      <c r="E1348" s="1"/>
      <c r="F1348" s="1"/>
      <c r="G1348" s="1"/>
    </row>
    <row r="1349" s="51" customFormat="1" spans="5:7">
      <c r="E1349" s="1"/>
      <c r="F1349" s="1"/>
      <c r="G1349" s="1"/>
    </row>
    <row r="1350" s="51" customFormat="1" spans="5:7">
      <c r="E1350" s="1"/>
      <c r="F1350" s="1"/>
      <c r="G1350" s="1"/>
    </row>
    <row r="1351" s="51" customFormat="1" spans="5:7">
      <c r="E1351" s="1"/>
      <c r="F1351" s="1"/>
      <c r="G1351" s="1"/>
    </row>
    <row r="1352" s="51" customFormat="1" spans="5:7">
      <c r="E1352" s="1"/>
      <c r="F1352" s="1"/>
      <c r="G1352" s="1"/>
    </row>
    <row r="1353" s="51" customFormat="1" spans="5:7">
      <c r="E1353" s="1"/>
      <c r="F1353" s="1"/>
      <c r="G1353" s="1"/>
    </row>
    <row r="1354" s="51" customFormat="1" spans="5:7">
      <c r="E1354" s="1"/>
      <c r="F1354" s="1"/>
      <c r="G1354" s="1"/>
    </row>
    <row r="1355" s="51" customFormat="1" spans="5:7">
      <c r="E1355" s="1"/>
      <c r="F1355" s="1"/>
      <c r="G1355" s="1"/>
    </row>
    <row r="1356" s="51" customFormat="1" spans="5:7">
      <c r="E1356" s="1"/>
      <c r="F1356" s="1"/>
      <c r="G1356" s="1"/>
    </row>
    <row r="1357" s="51" customFormat="1" spans="5:7">
      <c r="E1357" s="1"/>
      <c r="F1357" s="1"/>
      <c r="G1357" s="1"/>
    </row>
    <row r="1358" s="51" customFormat="1" spans="5:7">
      <c r="E1358" s="1"/>
      <c r="F1358" s="1"/>
      <c r="G1358" s="1"/>
    </row>
    <row r="1359" s="51" customFormat="1" spans="5:7">
      <c r="E1359" s="1"/>
      <c r="F1359" s="1"/>
      <c r="G1359" s="1"/>
    </row>
    <row r="1360" s="51" customFormat="1" spans="5:7">
      <c r="E1360" s="1"/>
      <c r="F1360" s="1"/>
      <c r="G1360" s="1"/>
    </row>
    <row r="1361" s="51" customFormat="1" spans="5:7">
      <c r="E1361" s="1"/>
      <c r="F1361" s="1"/>
      <c r="G1361" s="1"/>
    </row>
    <row r="1362" s="51" customFormat="1" spans="5:7">
      <c r="E1362" s="1"/>
      <c r="F1362" s="1"/>
      <c r="G1362" s="1"/>
    </row>
    <row r="1363" s="51" customFormat="1" spans="5:7">
      <c r="E1363" s="1"/>
      <c r="F1363" s="1"/>
      <c r="G1363" s="1"/>
    </row>
    <row r="1364" s="51" customFormat="1" spans="5:7">
      <c r="E1364" s="1"/>
      <c r="F1364" s="1"/>
      <c r="G1364" s="1"/>
    </row>
    <row r="1365" s="51" customFormat="1" spans="5:7">
      <c r="E1365" s="1"/>
      <c r="F1365" s="1"/>
      <c r="G1365" s="1"/>
    </row>
    <row r="1366" s="51" customFormat="1" spans="5:7">
      <c r="E1366" s="1"/>
      <c r="F1366" s="1"/>
      <c r="G1366" s="1"/>
    </row>
    <row r="1367" s="51" customFormat="1" spans="5:7">
      <c r="E1367" s="1"/>
      <c r="F1367" s="1"/>
      <c r="G1367" s="1"/>
    </row>
    <row r="1368" s="51" customFormat="1" spans="5:7">
      <c r="E1368" s="1"/>
      <c r="F1368" s="1"/>
      <c r="G1368" s="1"/>
    </row>
    <row r="1369" s="51" customFormat="1" spans="5:7">
      <c r="E1369" s="1"/>
      <c r="F1369" s="1"/>
      <c r="G1369" s="1"/>
    </row>
    <row r="1370" s="51" customFormat="1" spans="5:7">
      <c r="E1370" s="1"/>
      <c r="F1370" s="1"/>
      <c r="G1370" s="1"/>
    </row>
    <row r="1371" s="51" customFormat="1" spans="5:7">
      <c r="E1371" s="1"/>
      <c r="F1371" s="1"/>
      <c r="G1371" s="1"/>
    </row>
    <row r="1372" s="51" customFormat="1" spans="5:7">
      <c r="E1372" s="1"/>
      <c r="F1372" s="1"/>
      <c r="G1372" s="1"/>
    </row>
    <row r="1373" s="51" customFormat="1" spans="5:7">
      <c r="E1373" s="1"/>
      <c r="F1373" s="1"/>
      <c r="G1373" s="1"/>
    </row>
    <row r="1374" s="51" customFormat="1" spans="5:7">
      <c r="E1374" s="1"/>
      <c r="F1374" s="1"/>
      <c r="G1374" s="1"/>
    </row>
    <row r="1375" s="51" customFormat="1" spans="5:7">
      <c r="E1375" s="1"/>
      <c r="F1375" s="1"/>
      <c r="G1375" s="1"/>
    </row>
    <row r="1376" s="51" customFormat="1" spans="5:7">
      <c r="E1376" s="1"/>
      <c r="F1376" s="1"/>
      <c r="G1376" s="1"/>
    </row>
    <row r="1377" s="51" customFormat="1" spans="5:7">
      <c r="E1377" s="1"/>
      <c r="F1377" s="1"/>
      <c r="G1377" s="1"/>
    </row>
    <row r="1378" s="51" customFormat="1" spans="5:7">
      <c r="E1378" s="1"/>
      <c r="F1378" s="1"/>
      <c r="G1378" s="1"/>
    </row>
    <row r="1379" s="51" customFormat="1" spans="5:7">
      <c r="E1379" s="1"/>
      <c r="F1379" s="1"/>
      <c r="G1379" s="1"/>
    </row>
    <row r="1380" s="51" customFormat="1" spans="5:7">
      <c r="E1380" s="1"/>
      <c r="F1380" s="1"/>
      <c r="G1380" s="1"/>
    </row>
    <row r="1381" s="51" customFormat="1" spans="5:7">
      <c r="E1381" s="1"/>
      <c r="F1381" s="1"/>
      <c r="G1381" s="1"/>
    </row>
    <row r="1382" s="51" customFormat="1" spans="5:7">
      <c r="E1382" s="1"/>
      <c r="F1382" s="1"/>
      <c r="G1382" s="1"/>
    </row>
    <row r="1383" s="51" customFormat="1" spans="5:7">
      <c r="E1383" s="1"/>
      <c r="F1383" s="1"/>
      <c r="G1383" s="1"/>
    </row>
    <row r="1384" s="51" customFormat="1" spans="5:7">
      <c r="E1384" s="1"/>
      <c r="F1384" s="1"/>
      <c r="G1384" s="1"/>
    </row>
    <row r="1385" s="51" customFormat="1" spans="5:7">
      <c r="E1385" s="1"/>
      <c r="F1385" s="1"/>
      <c r="G1385" s="1"/>
    </row>
    <row r="1386" s="51" customFormat="1" spans="5:7">
      <c r="E1386" s="1"/>
      <c r="F1386" s="1"/>
      <c r="G1386" s="1"/>
    </row>
    <row r="1387" s="51" customFormat="1" spans="5:7">
      <c r="E1387" s="1"/>
      <c r="F1387" s="1"/>
      <c r="G1387" s="1"/>
    </row>
    <row r="1388" s="51" customFormat="1" spans="5:7">
      <c r="E1388" s="1"/>
      <c r="F1388" s="1"/>
      <c r="G1388" s="1"/>
    </row>
    <row r="1389" s="51" customFormat="1" spans="5:7">
      <c r="E1389" s="1"/>
      <c r="F1389" s="1"/>
      <c r="G1389" s="1"/>
    </row>
    <row r="1390" s="51" customFormat="1" spans="5:7">
      <c r="E1390" s="1"/>
      <c r="F1390" s="1"/>
      <c r="G1390" s="1"/>
    </row>
    <row r="1391" s="51" customFormat="1" spans="5:7">
      <c r="E1391" s="1"/>
      <c r="F1391" s="1"/>
      <c r="G1391" s="1"/>
    </row>
    <row r="1392" s="51" customFormat="1" spans="5:7">
      <c r="E1392" s="1"/>
      <c r="F1392" s="1"/>
      <c r="G1392" s="1"/>
    </row>
    <row r="1393" s="51" customFormat="1" spans="5:7">
      <c r="E1393" s="1"/>
      <c r="F1393" s="1"/>
      <c r="G1393" s="1"/>
    </row>
    <row r="1394" s="51" customFormat="1" spans="5:7">
      <c r="E1394" s="1"/>
      <c r="F1394" s="1"/>
      <c r="G1394" s="1"/>
    </row>
    <row r="1395" s="51" customFormat="1" spans="5:7">
      <c r="E1395" s="1"/>
      <c r="F1395" s="1"/>
      <c r="G1395" s="1"/>
    </row>
    <row r="1396" s="51" customFormat="1" spans="5:7">
      <c r="E1396" s="1"/>
      <c r="F1396" s="1"/>
      <c r="G1396" s="1"/>
    </row>
    <row r="1397" s="51" customFormat="1" spans="5:7">
      <c r="E1397" s="1"/>
      <c r="F1397" s="1"/>
      <c r="G1397" s="1"/>
    </row>
    <row r="1398" s="51" customFormat="1" spans="5:7">
      <c r="E1398" s="1"/>
      <c r="F1398" s="1"/>
      <c r="G1398" s="1"/>
    </row>
    <row r="1399" s="51" customFormat="1" spans="5:7">
      <c r="E1399" s="1"/>
      <c r="F1399" s="1"/>
      <c r="G1399" s="1"/>
    </row>
    <row r="1400" s="51" customFormat="1" spans="5:7">
      <c r="E1400" s="1"/>
      <c r="F1400" s="1"/>
      <c r="G1400" s="1"/>
    </row>
    <row r="1401" s="51" customFormat="1" spans="5:7">
      <c r="E1401" s="1"/>
      <c r="F1401" s="1"/>
      <c r="G1401" s="1"/>
    </row>
    <row r="1402" s="51" customFormat="1" spans="5:7">
      <c r="E1402" s="1"/>
      <c r="F1402" s="1"/>
      <c r="G1402" s="1"/>
    </row>
    <row r="1403" s="51" customFormat="1" spans="5:7">
      <c r="E1403" s="1"/>
      <c r="F1403" s="1"/>
      <c r="G1403" s="1"/>
    </row>
    <row r="1404" s="51" customFormat="1" spans="5:7">
      <c r="E1404" s="1"/>
      <c r="F1404" s="1"/>
      <c r="G1404" s="1"/>
    </row>
    <row r="1405" s="51" customFormat="1" spans="5:7">
      <c r="E1405" s="1"/>
      <c r="F1405" s="1"/>
      <c r="G1405" s="1"/>
    </row>
    <row r="1406" s="51" customFormat="1" spans="5:7">
      <c r="E1406" s="1"/>
      <c r="F1406" s="1"/>
      <c r="G1406" s="1"/>
    </row>
    <row r="1407" s="51" customFormat="1" spans="5:7">
      <c r="E1407" s="1"/>
      <c r="F1407" s="1"/>
      <c r="G1407" s="1"/>
    </row>
    <row r="1408" s="51" customFormat="1" spans="5:7">
      <c r="E1408" s="1"/>
      <c r="F1408" s="1"/>
      <c r="G1408" s="1"/>
    </row>
    <row r="1409" s="51" customFormat="1" spans="5:7">
      <c r="E1409" s="1"/>
      <c r="F1409" s="1"/>
      <c r="G1409" s="1"/>
    </row>
    <row r="1410" s="51" customFormat="1" spans="5:7">
      <c r="E1410" s="1"/>
      <c r="F1410" s="1"/>
      <c r="G1410" s="1"/>
    </row>
    <row r="1411" s="51" customFormat="1" spans="5:7">
      <c r="E1411" s="1"/>
      <c r="F1411" s="1"/>
      <c r="G1411" s="1"/>
    </row>
    <row r="1412" s="51" customFormat="1" spans="5:7">
      <c r="E1412" s="1"/>
      <c r="F1412" s="1"/>
      <c r="G1412" s="1"/>
    </row>
    <row r="1413" s="51" customFormat="1" spans="5:7">
      <c r="E1413" s="1"/>
      <c r="F1413" s="1"/>
      <c r="G1413" s="1"/>
    </row>
    <row r="1414" s="51" customFormat="1" spans="5:7">
      <c r="E1414" s="1"/>
      <c r="F1414" s="1"/>
      <c r="G1414" s="1"/>
    </row>
    <row r="1415" s="51" customFormat="1" spans="5:7">
      <c r="E1415" s="1"/>
      <c r="F1415" s="1"/>
      <c r="G1415" s="1"/>
    </row>
    <row r="1416" s="51" customFormat="1" spans="5:7">
      <c r="E1416" s="1"/>
      <c r="F1416" s="1"/>
      <c r="G1416" s="1"/>
    </row>
    <row r="1417" s="51" customFormat="1" spans="5:7">
      <c r="E1417" s="1"/>
      <c r="F1417" s="1"/>
      <c r="G1417" s="1"/>
    </row>
    <row r="1418" s="51" customFormat="1" spans="5:7">
      <c r="E1418" s="1"/>
      <c r="F1418" s="1"/>
      <c r="G1418" s="1"/>
    </row>
    <row r="1419" s="51" customFormat="1" spans="5:7">
      <c r="E1419" s="1"/>
      <c r="F1419" s="1"/>
      <c r="G1419" s="1"/>
    </row>
    <row r="1420" s="51" customFormat="1" spans="5:7">
      <c r="E1420" s="1"/>
      <c r="F1420" s="1"/>
      <c r="G1420" s="1"/>
    </row>
    <row r="1421" s="51" customFormat="1" spans="5:7">
      <c r="E1421" s="1"/>
      <c r="F1421" s="1"/>
      <c r="G1421" s="1"/>
    </row>
    <row r="1422" s="51" customFormat="1" spans="5:7">
      <c r="E1422" s="1"/>
      <c r="F1422" s="1"/>
      <c r="G1422" s="1"/>
    </row>
    <row r="1423" s="51" customFormat="1" spans="5:7">
      <c r="E1423" s="1"/>
      <c r="F1423" s="1"/>
      <c r="G1423" s="1"/>
    </row>
    <row r="1424" s="51" customFormat="1" spans="5:7">
      <c r="E1424" s="1"/>
      <c r="F1424" s="1"/>
      <c r="G1424" s="1"/>
    </row>
    <row r="1425" s="51" customFormat="1" spans="5:7">
      <c r="E1425" s="1"/>
      <c r="F1425" s="1"/>
      <c r="G1425" s="1"/>
    </row>
    <row r="1426" s="51" customFormat="1" spans="5:7">
      <c r="E1426" s="1"/>
      <c r="F1426" s="1"/>
      <c r="G1426" s="1"/>
    </row>
    <row r="1427" s="51" customFormat="1" spans="5:7">
      <c r="E1427" s="1"/>
      <c r="F1427" s="1"/>
      <c r="G1427" s="1"/>
    </row>
    <row r="1428" s="51" customFormat="1" spans="5:7">
      <c r="E1428" s="1"/>
      <c r="F1428" s="1"/>
      <c r="G1428" s="1"/>
    </row>
    <row r="1429" s="51" customFormat="1" spans="5:7">
      <c r="E1429" s="1"/>
      <c r="F1429" s="1"/>
      <c r="G1429" s="1"/>
    </row>
    <row r="1430" s="51" customFormat="1" spans="5:7">
      <c r="E1430" s="1"/>
      <c r="F1430" s="1"/>
      <c r="G1430" s="1"/>
    </row>
    <row r="1431" s="51" customFormat="1" spans="5:7">
      <c r="E1431" s="1"/>
      <c r="F1431" s="1"/>
      <c r="G1431" s="1"/>
    </row>
    <row r="1432" s="51" customFormat="1" spans="5:7">
      <c r="E1432" s="1"/>
      <c r="F1432" s="1"/>
      <c r="G1432" s="1"/>
    </row>
    <row r="1433" s="51" customFormat="1" spans="5:7">
      <c r="E1433" s="1"/>
      <c r="F1433" s="1"/>
      <c r="G1433" s="1"/>
    </row>
    <row r="1434" s="51" customFormat="1" spans="5:7">
      <c r="E1434" s="1"/>
      <c r="F1434" s="1"/>
      <c r="G1434" s="1"/>
    </row>
    <row r="1435" s="51" customFormat="1" spans="5:7">
      <c r="E1435" s="1"/>
      <c r="F1435" s="1"/>
      <c r="G1435" s="1"/>
    </row>
    <row r="1436" s="51" customFormat="1" spans="5:7">
      <c r="E1436" s="1"/>
      <c r="F1436" s="1"/>
      <c r="G1436" s="1"/>
    </row>
    <row r="1437" s="51" customFormat="1" spans="5:7">
      <c r="E1437" s="1"/>
      <c r="F1437" s="1"/>
      <c r="G1437" s="1"/>
    </row>
    <row r="1438" s="51" customFormat="1" spans="5:7">
      <c r="E1438" s="1"/>
      <c r="F1438" s="1"/>
      <c r="G1438" s="1"/>
    </row>
    <row r="1439" s="51" customFormat="1" spans="5:7">
      <c r="E1439" s="1"/>
      <c r="F1439" s="1"/>
      <c r="G1439" s="1"/>
    </row>
    <row r="1440" s="51" customFormat="1" spans="5:7">
      <c r="E1440" s="1"/>
      <c r="F1440" s="1"/>
      <c r="G1440" s="1"/>
    </row>
    <row r="1441" s="51" customFormat="1" spans="5:7">
      <c r="E1441" s="1"/>
      <c r="F1441" s="1"/>
      <c r="G1441" s="1"/>
    </row>
    <row r="1442" s="51" customFormat="1" spans="5:7">
      <c r="E1442" s="1"/>
      <c r="F1442" s="1"/>
      <c r="G1442" s="1"/>
    </row>
    <row r="1443" s="51" customFormat="1" spans="5:7">
      <c r="E1443" s="1"/>
      <c r="F1443" s="1"/>
      <c r="G1443" s="1"/>
    </row>
    <row r="1444" s="51" customFormat="1" spans="5:7">
      <c r="E1444" s="1"/>
      <c r="F1444" s="1"/>
      <c r="G1444" s="1"/>
    </row>
    <row r="1445" s="51" customFormat="1" spans="5:7">
      <c r="E1445" s="1"/>
      <c r="F1445" s="1"/>
      <c r="G1445" s="1"/>
    </row>
    <row r="1446" s="51" customFormat="1" spans="5:7">
      <c r="E1446" s="1"/>
      <c r="F1446" s="1"/>
      <c r="G1446" s="1"/>
    </row>
    <row r="1447" s="51" customFormat="1" spans="5:7">
      <c r="E1447" s="1"/>
      <c r="F1447" s="1"/>
      <c r="G1447" s="1"/>
    </row>
    <row r="1448" s="51" customFormat="1" spans="5:7">
      <c r="E1448" s="1"/>
      <c r="F1448" s="1"/>
      <c r="G1448" s="1"/>
    </row>
    <row r="1449" s="51" customFormat="1" spans="5:7">
      <c r="E1449" s="1"/>
      <c r="F1449" s="1"/>
      <c r="G1449" s="1"/>
    </row>
    <row r="1450" s="51" customFormat="1" spans="5:7">
      <c r="E1450" s="1"/>
      <c r="F1450" s="1"/>
      <c r="G1450" s="1"/>
    </row>
    <row r="1451" s="51" customFormat="1" spans="5:7">
      <c r="E1451" s="1"/>
      <c r="F1451" s="1"/>
      <c r="G1451" s="1"/>
    </row>
    <row r="1452" s="51" customFormat="1" spans="5:7">
      <c r="E1452" s="1"/>
      <c r="F1452" s="1"/>
      <c r="G1452" s="1"/>
    </row>
    <row r="1453" s="51" customFormat="1" spans="5:7">
      <c r="E1453" s="1"/>
      <c r="F1453" s="1"/>
      <c r="G1453" s="1"/>
    </row>
    <row r="1454" s="51" customFormat="1" spans="5:7">
      <c r="E1454" s="1"/>
      <c r="F1454" s="1"/>
      <c r="G1454" s="1"/>
    </row>
    <row r="1455" s="51" customFormat="1" spans="5:7">
      <c r="E1455" s="1"/>
      <c r="F1455" s="1"/>
      <c r="G1455" s="1"/>
    </row>
    <row r="1456" s="51" customFormat="1" spans="5:7">
      <c r="E1456" s="1"/>
      <c r="F1456" s="1"/>
      <c r="G1456" s="1"/>
    </row>
    <row r="1457" s="51" customFormat="1" spans="5:7">
      <c r="E1457" s="1"/>
      <c r="F1457" s="1"/>
      <c r="G1457" s="1"/>
    </row>
    <row r="1458" s="51" customFormat="1" spans="5:7">
      <c r="E1458" s="1"/>
      <c r="F1458" s="1"/>
      <c r="G1458" s="1"/>
    </row>
    <row r="1459" s="51" customFormat="1" spans="5:7">
      <c r="E1459" s="1"/>
      <c r="F1459" s="1"/>
      <c r="G1459" s="1"/>
    </row>
    <row r="1460" s="51" customFormat="1" spans="5:7">
      <c r="E1460" s="1"/>
      <c r="F1460" s="1"/>
      <c r="G1460" s="1"/>
    </row>
    <row r="1461" s="51" customFormat="1" spans="5:7">
      <c r="E1461" s="1"/>
      <c r="F1461" s="1"/>
      <c r="G1461" s="1"/>
    </row>
    <row r="1462" s="51" customFormat="1" spans="5:7">
      <c r="E1462" s="1"/>
      <c r="F1462" s="1"/>
      <c r="G1462" s="1"/>
    </row>
    <row r="1463" s="51" customFormat="1" spans="5:7">
      <c r="E1463" s="1"/>
      <c r="F1463" s="1"/>
      <c r="G1463" s="1"/>
    </row>
    <row r="1464" s="51" customFormat="1" spans="5:7">
      <c r="E1464" s="1"/>
      <c r="F1464" s="1"/>
      <c r="G1464" s="1"/>
    </row>
    <row r="1465" s="51" customFormat="1" spans="5:7">
      <c r="E1465" s="1"/>
      <c r="F1465" s="1"/>
      <c r="G1465" s="1"/>
    </row>
    <row r="1466" s="51" customFormat="1" spans="5:7">
      <c r="E1466" s="1"/>
      <c r="F1466" s="1"/>
      <c r="G1466" s="1"/>
    </row>
    <row r="1467" s="51" customFormat="1" spans="5:7">
      <c r="E1467" s="1"/>
      <c r="F1467" s="1"/>
      <c r="G1467" s="1"/>
    </row>
    <row r="1468" s="51" customFormat="1" spans="5:7">
      <c r="E1468" s="1"/>
      <c r="F1468" s="1"/>
      <c r="G1468" s="1"/>
    </row>
    <row r="1469" s="51" customFormat="1" spans="5:7">
      <c r="E1469" s="1"/>
      <c r="F1469" s="1"/>
      <c r="G1469" s="1"/>
    </row>
    <row r="1470" s="51" customFormat="1" spans="5:7">
      <c r="E1470" s="1"/>
      <c r="F1470" s="1"/>
      <c r="G1470" s="1"/>
    </row>
    <row r="1471" s="51" customFormat="1" spans="5:7">
      <c r="E1471" s="1"/>
      <c r="F1471" s="1"/>
      <c r="G1471" s="1"/>
    </row>
    <row r="1472" s="51" customFormat="1" spans="5:7">
      <c r="E1472" s="1"/>
      <c r="F1472" s="1"/>
      <c r="G1472" s="1"/>
    </row>
    <row r="1473" s="51" customFormat="1" spans="5:7">
      <c r="E1473" s="1"/>
      <c r="F1473" s="1"/>
      <c r="G1473" s="1"/>
    </row>
    <row r="1474" s="51" customFormat="1" spans="5:7">
      <c r="E1474" s="1"/>
      <c r="F1474" s="1"/>
      <c r="G1474" s="1"/>
    </row>
    <row r="1475" s="51" customFormat="1" spans="5:7">
      <c r="E1475" s="1"/>
      <c r="F1475" s="1"/>
      <c r="G1475" s="1"/>
    </row>
    <row r="1476" s="51" customFormat="1" spans="5:7">
      <c r="E1476" s="1"/>
      <c r="F1476" s="1"/>
      <c r="G1476" s="1"/>
    </row>
    <row r="1477" s="51" customFormat="1" spans="5:7">
      <c r="E1477" s="1"/>
      <c r="F1477" s="1"/>
      <c r="G1477" s="1"/>
    </row>
    <row r="1478" s="51" customFormat="1" spans="5:7">
      <c r="E1478" s="1"/>
      <c r="F1478" s="1"/>
      <c r="G1478" s="1"/>
    </row>
    <row r="1479" s="51" customFormat="1" spans="5:7">
      <c r="E1479" s="1"/>
      <c r="F1479" s="1"/>
      <c r="G1479" s="1"/>
    </row>
    <row r="1480" s="51" customFormat="1" spans="5:7">
      <c r="E1480" s="1"/>
      <c r="F1480" s="1"/>
      <c r="G1480" s="1"/>
    </row>
    <row r="1481" s="51" customFormat="1" spans="5:7">
      <c r="E1481" s="1"/>
      <c r="F1481" s="1"/>
      <c r="G1481" s="1"/>
    </row>
    <row r="1482" s="51" customFormat="1" spans="5:7">
      <c r="E1482" s="1"/>
      <c r="F1482" s="1"/>
      <c r="G1482" s="1"/>
    </row>
    <row r="1483" s="51" customFormat="1" spans="5:7">
      <c r="E1483" s="1"/>
      <c r="F1483" s="1"/>
      <c r="G1483" s="1"/>
    </row>
    <row r="1484" s="51" customFormat="1" spans="5:7">
      <c r="E1484" s="1"/>
      <c r="F1484" s="1"/>
      <c r="G1484" s="1"/>
    </row>
    <row r="1485" s="51" customFormat="1" spans="5:7">
      <c r="E1485" s="1"/>
      <c r="F1485" s="1"/>
      <c r="G1485" s="1"/>
    </row>
    <row r="1486" s="51" customFormat="1" spans="5:7">
      <c r="E1486" s="1"/>
      <c r="F1486" s="1"/>
      <c r="G1486" s="1"/>
    </row>
    <row r="1487" s="51" customFormat="1" spans="5:7">
      <c r="E1487" s="1"/>
      <c r="F1487" s="1"/>
      <c r="G1487" s="1"/>
    </row>
    <row r="1488" s="51" customFormat="1" spans="5:7">
      <c r="E1488" s="1"/>
      <c r="F1488" s="1"/>
      <c r="G1488" s="1"/>
    </row>
    <row r="1489" s="51" customFormat="1" spans="5:7">
      <c r="E1489" s="1"/>
      <c r="F1489" s="1"/>
      <c r="G1489" s="1"/>
    </row>
    <row r="1490" s="51" customFormat="1" spans="5:7">
      <c r="E1490" s="1"/>
      <c r="F1490" s="1"/>
      <c r="G1490" s="1"/>
    </row>
    <row r="1491" s="51" customFormat="1" spans="5:7">
      <c r="E1491" s="1"/>
      <c r="F1491" s="1"/>
      <c r="G1491" s="1"/>
    </row>
    <row r="1492" s="51" customFormat="1" spans="5:7">
      <c r="E1492" s="1"/>
      <c r="F1492" s="1"/>
      <c r="G1492" s="1"/>
    </row>
    <row r="1493" s="51" customFormat="1" spans="5:7">
      <c r="E1493" s="1"/>
      <c r="F1493" s="1"/>
      <c r="G1493" s="1"/>
    </row>
    <row r="1494" s="51" customFormat="1" spans="5:7">
      <c r="E1494" s="1"/>
      <c r="F1494" s="1"/>
      <c r="G1494" s="1"/>
    </row>
    <row r="1495" s="51" customFormat="1" spans="5:7">
      <c r="E1495" s="1"/>
      <c r="F1495" s="1"/>
      <c r="G1495" s="1"/>
    </row>
    <row r="1496" s="51" customFormat="1" spans="5:7">
      <c r="E1496" s="1"/>
      <c r="F1496" s="1"/>
      <c r="G1496" s="1"/>
    </row>
    <row r="1497" s="51" customFormat="1" spans="5:7">
      <c r="E1497" s="1"/>
      <c r="F1497" s="1"/>
      <c r="G1497" s="1"/>
    </row>
    <row r="1498" s="51" customFormat="1" spans="5:7">
      <c r="E1498" s="1"/>
      <c r="F1498" s="1"/>
      <c r="G1498" s="1"/>
    </row>
    <row r="1499" s="51" customFormat="1" spans="5:7">
      <c r="E1499" s="1"/>
      <c r="F1499" s="1"/>
      <c r="G1499" s="1"/>
    </row>
    <row r="1500" s="51" customFormat="1" spans="5:7">
      <c r="E1500" s="1"/>
      <c r="F1500" s="1"/>
      <c r="G1500" s="1"/>
    </row>
    <row r="1501" s="51" customFormat="1" spans="5:7">
      <c r="E1501" s="1"/>
      <c r="F1501" s="1"/>
      <c r="G1501" s="1"/>
    </row>
    <row r="1502" s="51" customFormat="1" spans="5:7">
      <c r="E1502" s="1"/>
      <c r="F1502" s="1"/>
      <c r="G1502" s="1"/>
    </row>
    <row r="1503" s="51" customFormat="1" spans="5:7">
      <c r="E1503" s="1"/>
      <c r="F1503" s="1"/>
      <c r="G1503" s="1"/>
    </row>
    <row r="1504" s="51" customFormat="1" spans="5:7">
      <c r="E1504" s="1"/>
      <c r="F1504" s="1"/>
      <c r="G1504" s="1"/>
    </row>
    <row r="1505" s="51" customFormat="1" spans="5:7">
      <c r="E1505" s="1"/>
      <c r="F1505" s="1"/>
      <c r="G1505" s="1"/>
    </row>
    <row r="1506" s="51" customFormat="1" spans="5:7">
      <c r="E1506" s="1"/>
      <c r="F1506" s="1"/>
      <c r="G1506" s="1"/>
    </row>
    <row r="1507" s="51" customFormat="1" spans="5:7">
      <c r="E1507" s="1"/>
      <c r="F1507" s="1"/>
      <c r="G1507" s="1"/>
    </row>
    <row r="1508" s="51" customFormat="1" spans="5:7">
      <c r="E1508" s="1"/>
      <c r="F1508" s="1"/>
      <c r="G1508" s="1"/>
    </row>
    <row r="1509" s="51" customFormat="1" spans="5:7">
      <c r="E1509" s="1"/>
      <c r="F1509" s="1"/>
      <c r="G1509" s="1"/>
    </row>
    <row r="1510" s="51" customFormat="1" spans="5:7">
      <c r="E1510" s="1"/>
      <c r="F1510" s="1"/>
      <c r="G1510" s="1"/>
    </row>
    <row r="1511" s="51" customFormat="1" spans="5:7">
      <c r="E1511" s="1"/>
      <c r="F1511" s="1"/>
      <c r="G1511" s="1"/>
    </row>
    <row r="1512" s="51" customFormat="1" spans="5:7">
      <c r="E1512" s="1"/>
      <c r="F1512" s="1"/>
      <c r="G1512" s="1"/>
    </row>
    <row r="1513" s="51" customFormat="1" spans="5:7">
      <c r="E1513" s="1"/>
      <c r="F1513" s="1"/>
      <c r="G1513" s="1"/>
    </row>
    <row r="1514" s="51" customFormat="1" spans="5:7">
      <c r="E1514" s="1"/>
      <c r="F1514" s="1"/>
      <c r="G1514" s="1"/>
    </row>
    <row r="1515" s="51" customFormat="1" spans="5:7">
      <c r="E1515" s="1"/>
      <c r="F1515" s="1"/>
      <c r="G1515" s="1"/>
    </row>
    <row r="1516" s="51" customFormat="1" spans="5:7">
      <c r="E1516" s="1"/>
      <c r="F1516" s="1"/>
      <c r="G1516" s="1"/>
    </row>
    <row r="1517" s="51" customFormat="1" spans="5:7">
      <c r="E1517" s="1"/>
      <c r="F1517" s="1"/>
      <c r="G1517" s="1"/>
    </row>
    <row r="1518" s="51" customFormat="1" spans="5:7">
      <c r="E1518" s="1"/>
      <c r="F1518" s="1"/>
      <c r="G1518" s="1"/>
    </row>
    <row r="1519" s="51" customFormat="1" spans="5:7">
      <c r="E1519" s="1"/>
      <c r="F1519" s="1"/>
      <c r="G1519" s="1"/>
    </row>
    <row r="1520" s="51" customFormat="1" spans="5:7">
      <c r="E1520" s="1"/>
      <c r="F1520" s="1"/>
      <c r="G1520" s="1"/>
    </row>
    <row r="1521" s="51" customFormat="1" spans="5:7">
      <c r="E1521" s="1"/>
      <c r="F1521" s="1"/>
      <c r="G1521" s="1"/>
    </row>
    <row r="1522" s="51" customFormat="1" spans="5:7">
      <c r="E1522" s="1"/>
      <c r="F1522" s="1"/>
      <c r="G1522" s="1"/>
    </row>
    <row r="1523" s="51" customFormat="1" spans="5:7">
      <c r="E1523" s="1"/>
      <c r="F1523" s="1"/>
      <c r="G1523" s="1"/>
    </row>
    <row r="1524" s="51" customFormat="1" spans="5:7">
      <c r="E1524" s="1"/>
      <c r="F1524" s="1"/>
      <c r="G1524" s="1"/>
    </row>
    <row r="1525" s="51" customFormat="1" spans="5:7">
      <c r="E1525" s="1"/>
      <c r="F1525" s="1"/>
      <c r="G1525" s="1"/>
    </row>
    <row r="1526" s="51" customFormat="1" spans="5:7">
      <c r="E1526" s="1"/>
      <c r="F1526" s="1"/>
      <c r="G1526" s="1"/>
    </row>
    <row r="1527" s="51" customFormat="1" spans="5:7">
      <c r="E1527" s="1"/>
      <c r="F1527" s="1"/>
      <c r="G1527" s="1"/>
    </row>
    <row r="1528" s="51" customFormat="1" spans="5:7">
      <c r="E1528" s="1"/>
      <c r="F1528" s="1"/>
      <c r="G1528" s="1"/>
    </row>
    <row r="1529" s="51" customFormat="1" spans="5:7">
      <c r="E1529" s="1"/>
      <c r="F1529" s="1"/>
      <c r="G1529" s="1"/>
    </row>
    <row r="1530" s="51" customFormat="1" spans="5:7">
      <c r="E1530" s="1"/>
      <c r="F1530" s="1"/>
      <c r="G1530" s="1"/>
    </row>
    <row r="1531" s="51" customFormat="1" spans="5:7">
      <c r="E1531" s="1"/>
      <c r="F1531" s="1"/>
      <c r="G1531" s="1"/>
    </row>
    <row r="1532" s="51" customFormat="1" spans="5:7">
      <c r="E1532" s="1"/>
      <c r="F1532" s="1"/>
      <c r="G1532" s="1"/>
    </row>
    <row r="1533" s="51" customFormat="1" spans="5:7">
      <c r="E1533" s="1"/>
      <c r="F1533" s="1"/>
      <c r="G1533" s="1"/>
    </row>
    <row r="1534" s="51" customFormat="1" spans="5:7">
      <c r="E1534" s="1"/>
      <c r="F1534" s="1"/>
      <c r="G1534" s="1"/>
    </row>
    <row r="1535" s="51" customFormat="1" spans="5:7">
      <c r="E1535" s="1"/>
      <c r="F1535" s="1"/>
      <c r="G1535" s="1"/>
    </row>
    <row r="1536" s="51" customFormat="1" spans="5:7">
      <c r="E1536" s="1"/>
      <c r="F1536" s="1"/>
      <c r="G1536" s="1"/>
    </row>
    <row r="1537" s="51" customFormat="1" spans="5:7">
      <c r="E1537" s="1"/>
      <c r="F1537" s="1"/>
      <c r="G1537" s="1"/>
    </row>
    <row r="1538" s="51" customFormat="1" spans="5:7">
      <c r="E1538" s="1"/>
      <c r="F1538" s="1"/>
      <c r="G1538" s="1"/>
    </row>
    <row r="1539" s="51" customFormat="1" spans="5:7">
      <c r="E1539" s="1"/>
      <c r="F1539" s="1"/>
      <c r="G1539" s="1"/>
    </row>
    <row r="1540" s="51" customFormat="1" spans="5:7">
      <c r="E1540" s="1"/>
      <c r="F1540" s="1"/>
      <c r="G1540" s="1"/>
    </row>
    <row r="1541" s="51" customFormat="1" spans="5:7">
      <c r="E1541" s="1"/>
      <c r="F1541" s="1"/>
      <c r="G1541" s="1"/>
    </row>
    <row r="1542" s="51" customFormat="1" spans="5:7">
      <c r="E1542" s="1"/>
      <c r="F1542" s="1"/>
      <c r="G1542" s="1"/>
    </row>
    <row r="1543" s="51" customFormat="1" spans="5:7">
      <c r="E1543" s="1"/>
      <c r="F1543" s="1"/>
      <c r="G1543" s="1"/>
    </row>
    <row r="1544" s="51" customFormat="1" spans="5:7">
      <c r="E1544" s="1"/>
      <c r="F1544" s="1"/>
      <c r="G1544" s="1"/>
    </row>
    <row r="1545" s="51" customFormat="1" spans="5:7">
      <c r="E1545" s="1"/>
      <c r="F1545" s="1"/>
      <c r="G1545" s="1"/>
    </row>
    <row r="1546" s="51" customFormat="1" spans="5:7">
      <c r="E1546" s="1"/>
      <c r="F1546" s="1"/>
      <c r="G1546" s="1"/>
    </row>
    <row r="1547" s="51" customFormat="1" spans="5:7">
      <c r="E1547" s="1"/>
      <c r="F1547" s="1"/>
      <c r="G1547" s="1"/>
    </row>
    <row r="1548" s="51" customFormat="1" spans="5:7">
      <c r="E1548" s="1"/>
      <c r="F1548" s="1"/>
      <c r="G1548" s="1"/>
    </row>
    <row r="1549" s="51" customFormat="1" spans="5:7">
      <c r="E1549" s="1"/>
      <c r="F1549" s="1"/>
      <c r="G1549" s="1"/>
    </row>
    <row r="1550" s="51" customFormat="1" spans="5:7">
      <c r="E1550" s="1"/>
      <c r="F1550" s="1"/>
      <c r="G1550" s="1"/>
    </row>
    <row r="1551" s="51" customFormat="1" spans="5:7">
      <c r="E1551" s="1"/>
      <c r="F1551" s="1"/>
      <c r="G1551" s="1"/>
    </row>
    <row r="1552" s="51" customFormat="1" spans="5:7">
      <c r="E1552" s="1"/>
      <c r="F1552" s="1"/>
      <c r="G1552" s="1"/>
    </row>
    <row r="1553" s="51" customFormat="1" spans="5:7">
      <c r="E1553" s="1"/>
      <c r="F1553" s="1"/>
      <c r="G1553" s="1"/>
    </row>
    <row r="1554" s="51" customFormat="1" spans="5:7">
      <c r="E1554" s="1"/>
      <c r="F1554" s="1"/>
      <c r="G1554" s="1"/>
    </row>
    <row r="1555" s="51" customFormat="1" spans="5:7">
      <c r="E1555" s="1"/>
      <c r="F1555" s="1"/>
      <c r="G1555" s="1"/>
    </row>
    <row r="1556" s="51" customFormat="1" spans="5:7">
      <c r="E1556" s="1"/>
      <c r="F1556" s="1"/>
      <c r="G1556" s="1"/>
    </row>
    <row r="1557" s="51" customFormat="1" spans="5:7">
      <c r="E1557" s="1"/>
      <c r="F1557" s="1"/>
      <c r="G1557" s="1"/>
    </row>
    <row r="1558" s="51" customFormat="1" spans="5:7">
      <c r="E1558" s="1"/>
      <c r="F1558" s="1"/>
      <c r="G1558" s="1"/>
    </row>
    <row r="1559" s="51" customFormat="1" spans="5:7">
      <c r="E1559" s="1"/>
      <c r="F1559" s="1"/>
      <c r="G1559" s="1"/>
    </row>
    <row r="1560" s="51" customFormat="1" spans="5:7">
      <c r="E1560" s="1"/>
      <c r="F1560" s="1"/>
      <c r="G1560" s="1"/>
    </row>
    <row r="1561" s="51" customFormat="1" spans="5:7">
      <c r="E1561" s="1"/>
      <c r="F1561" s="1"/>
      <c r="G1561" s="1"/>
    </row>
    <row r="1562" s="51" customFormat="1" spans="5:7">
      <c r="E1562" s="1"/>
      <c r="F1562" s="1"/>
      <c r="G1562" s="1"/>
    </row>
    <row r="1563" s="51" customFormat="1" spans="5:7">
      <c r="E1563" s="1"/>
      <c r="F1563" s="1"/>
      <c r="G1563" s="1"/>
    </row>
    <row r="1564" s="51" customFormat="1" spans="5:7">
      <c r="E1564" s="1"/>
      <c r="F1564" s="1"/>
      <c r="G1564" s="1"/>
    </row>
    <row r="1565" s="51" customFormat="1" spans="5:7">
      <c r="E1565" s="1"/>
      <c r="F1565" s="1"/>
      <c r="G1565" s="1"/>
    </row>
    <row r="1566" s="51" customFormat="1" spans="5:7">
      <c r="E1566" s="1"/>
      <c r="F1566" s="1"/>
      <c r="G1566" s="1"/>
    </row>
    <row r="1567" s="51" customFormat="1" spans="5:7">
      <c r="E1567" s="1"/>
      <c r="F1567" s="1"/>
      <c r="G1567" s="1"/>
    </row>
    <row r="1568" s="51" customFormat="1" spans="5:7">
      <c r="E1568" s="1"/>
      <c r="F1568" s="1"/>
      <c r="G1568" s="1"/>
    </row>
    <row r="1569" s="51" customFormat="1" spans="5:7">
      <c r="E1569" s="1"/>
      <c r="F1569" s="1"/>
      <c r="G1569" s="1"/>
    </row>
    <row r="1570" s="51" customFormat="1" spans="5:7">
      <c r="E1570" s="1"/>
      <c r="F1570" s="1"/>
      <c r="G1570" s="1"/>
    </row>
    <row r="1571" s="51" customFormat="1" spans="5:7">
      <c r="E1571" s="1"/>
      <c r="F1571" s="1"/>
      <c r="G1571" s="1"/>
    </row>
    <row r="1572" s="51" customFormat="1" spans="5:7">
      <c r="E1572" s="1"/>
      <c r="F1572" s="1"/>
      <c r="G1572" s="1"/>
    </row>
    <row r="1573" s="51" customFormat="1" spans="5:7">
      <c r="E1573" s="1"/>
      <c r="F1573" s="1"/>
      <c r="G1573" s="1"/>
    </row>
    <row r="1574" s="51" customFormat="1" spans="5:7">
      <c r="E1574" s="1"/>
      <c r="F1574" s="1"/>
      <c r="G1574" s="1"/>
    </row>
    <row r="1575" s="51" customFormat="1" spans="5:7">
      <c r="E1575" s="1"/>
      <c r="F1575" s="1"/>
      <c r="G1575" s="1"/>
    </row>
    <row r="1576" s="51" customFormat="1" spans="5:7">
      <c r="E1576" s="1"/>
      <c r="F1576" s="1"/>
      <c r="G1576" s="1"/>
    </row>
    <row r="1577" s="51" customFormat="1" spans="5:7">
      <c r="E1577" s="1"/>
      <c r="F1577" s="1"/>
      <c r="G1577" s="1"/>
    </row>
    <row r="1578" s="51" customFormat="1" spans="5:7">
      <c r="E1578" s="1"/>
      <c r="F1578" s="1"/>
      <c r="G1578" s="1"/>
    </row>
    <row r="1579" s="51" customFormat="1" spans="5:7">
      <c r="E1579" s="1"/>
      <c r="F1579" s="1"/>
      <c r="G1579" s="1"/>
    </row>
    <row r="1580" s="51" customFormat="1" spans="5:7">
      <c r="E1580" s="1"/>
      <c r="F1580" s="1"/>
      <c r="G1580" s="1"/>
    </row>
    <row r="1581" s="51" customFormat="1" spans="5:7">
      <c r="E1581" s="1"/>
      <c r="F1581" s="1"/>
      <c r="G1581" s="1"/>
    </row>
    <row r="1582" s="51" customFormat="1" spans="5:7">
      <c r="E1582" s="1"/>
      <c r="F1582" s="1"/>
      <c r="G1582" s="1"/>
    </row>
    <row r="1583" s="51" customFormat="1" spans="5:7">
      <c r="E1583" s="1"/>
      <c r="F1583" s="1"/>
      <c r="G1583" s="1"/>
    </row>
    <row r="1584" s="51" customFormat="1" spans="5:7">
      <c r="E1584" s="1"/>
      <c r="F1584" s="1"/>
      <c r="G1584" s="1"/>
    </row>
    <row r="1585" s="51" customFormat="1" spans="5:7">
      <c r="E1585" s="1"/>
      <c r="F1585" s="1"/>
      <c r="G1585" s="1"/>
    </row>
    <row r="1586" s="51" customFormat="1" spans="5:7">
      <c r="E1586" s="1"/>
      <c r="F1586" s="1"/>
      <c r="G1586" s="1"/>
    </row>
    <row r="1587" s="51" customFormat="1" spans="5:7">
      <c r="E1587" s="1"/>
      <c r="F1587" s="1"/>
      <c r="G1587" s="1"/>
    </row>
    <row r="1588" s="51" customFormat="1" spans="5:7">
      <c r="E1588" s="1"/>
      <c r="F1588" s="1"/>
      <c r="G1588" s="1"/>
    </row>
    <row r="1589" s="51" customFormat="1" spans="5:7">
      <c r="E1589" s="1"/>
      <c r="F1589" s="1"/>
      <c r="G1589" s="1"/>
    </row>
    <row r="1590" s="51" customFormat="1" spans="5:7">
      <c r="E1590" s="1"/>
      <c r="F1590" s="1"/>
      <c r="G1590" s="1"/>
    </row>
    <row r="1591" s="51" customFormat="1" spans="5:7">
      <c r="E1591" s="1"/>
      <c r="F1591" s="1"/>
      <c r="G1591" s="1"/>
    </row>
    <row r="1592" s="51" customFormat="1" spans="5:7">
      <c r="E1592" s="1"/>
      <c r="F1592" s="1"/>
      <c r="G1592" s="1"/>
    </row>
    <row r="1593" s="51" customFormat="1" spans="5:7">
      <c r="E1593" s="1"/>
      <c r="F1593" s="1"/>
      <c r="G1593" s="1"/>
    </row>
    <row r="1594" s="51" customFormat="1" spans="5:7">
      <c r="E1594" s="1"/>
      <c r="F1594" s="1"/>
      <c r="G1594" s="1"/>
    </row>
    <row r="1595" s="51" customFormat="1" spans="5:7">
      <c r="E1595" s="1"/>
      <c r="F1595" s="1"/>
      <c r="G1595" s="1"/>
    </row>
    <row r="1596" s="51" customFormat="1" spans="5:7">
      <c r="E1596" s="1"/>
      <c r="F1596" s="1"/>
      <c r="G1596" s="1"/>
    </row>
    <row r="1597" s="51" customFormat="1" spans="5:7">
      <c r="E1597" s="1"/>
      <c r="F1597" s="1"/>
      <c r="G1597" s="1"/>
    </row>
    <row r="1598" s="51" customFormat="1" spans="5:7">
      <c r="E1598" s="1"/>
      <c r="F1598" s="1"/>
      <c r="G1598" s="1"/>
    </row>
    <row r="1599" s="51" customFormat="1" spans="5:7">
      <c r="E1599" s="1"/>
      <c r="F1599" s="1"/>
      <c r="G1599" s="1"/>
    </row>
    <row r="1600" s="51" customFormat="1" spans="5:7">
      <c r="E1600" s="1"/>
      <c r="F1600" s="1"/>
      <c r="G1600" s="1"/>
    </row>
    <row r="1601" s="51" customFormat="1" spans="5:7">
      <c r="E1601" s="1"/>
      <c r="F1601" s="1"/>
      <c r="G1601" s="1"/>
    </row>
    <row r="1602" s="51" customFormat="1" spans="5:7">
      <c r="E1602" s="1"/>
      <c r="F1602" s="1"/>
      <c r="G1602" s="1"/>
    </row>
    <row r="1603" s="51" customFormat="1" spans="5:7">
      <c r="E1603" s="1"/>
      <c r="F1603" s="1"/>
      <c r="G1603" s="1"/>
    </row>
    <row r="1604" s="51" customFormat="1" spans="5:7">
      <c r="E1604" s="1"/>
      <c r="F1604" s="1"/>
      <c r="G1604" s="1"/>
    </row>
    <row r="1605" s="51" customFormat="1" spans="5:7">
      <c r="E1605" s="1"/>
      <c r="F1605" s="1"/>
      <c r="G1605" s="1"/>
    </row>
    <row r="1606" s="51" customFormat="1" spans="5:7">
      <c r="E1606" s="1"/>
      <c r="F1606" s="1"/>
      <c r="G1606" s="1"/>
    </row>
    <row r="1607" s="51" customFormat="1" spans="5:7">
      <c r="E1607" s="1"/>
      <c r="F1607" s="1"/>
      <c r="G1607" s="1"/>
    </row>
    <row r="1608" s="51" customFormat="1" spans="5:7">
      <c r="E1608" s="1"/>
      <c r="F1608" s="1"/>
      <c r="G1608" s="1"/>
    </row>
    <row r="1609" s="51" customFormat="1" spans="5:7">
      <c r="E1609" s="1"/>
      <c r="F1609" s="1"/>
      <c r="G1609" s="1"/>
    </row>
    <row r="1610" s="51" customFormat="1" spans="5:7">
      <c r="E1610" s="1"/>
      <c r="F1610" s="1"/>
      <c r="G1610" s="1"/>
    </row>
    <row r="1611" s="51" customFormat="1" spans="5:7">
      <c r="E1611" s="1"/>
      <c r="F1611" s="1"/>
      <c r="G1611" s="1"/>
    </row>
    <row r="1612" s="51" customFormat="1" spans="5:7">
      <c r="E1612" s="1"/>
      <c r="F1612" s="1"/>
      <c r="G1612" s="1"/>
    </row>
    <row r="1613" s="51" customFormat="1" spans="5:7">
      <c r="E1613" s="1"/>
      <c r="F1613" s="1"/>
      <c r="G1613" s="1"/>
    </row>
    <row r="1614" s="51" customFormat="1" spans="5:7">
      <c r="E1614" s="1"/>
      <c r="F1614" s="1"/>
      <c r="G1614" s="1"/>
    </row>
    <row r="1615" s="51" customFormat="1" spans="5:7">
      <c r="E1615" s="1"/>
      <c r="F1615" s="1"/>
      <c r="G1615" s="1"/>
    </row>
    <row r="1616" s="51" customFormat="1" spans="5:7">
      <c r="E1616" s="1"/>
      <c r="F1616" s="1"/>
      <c r="G1616" s="1"/>
    </row>
    <row r="1617" s="51" customFormat="1" spans="5:7">
      <c r="E1617" s="1"/>
      <c r="F1617" s="1"/>
      <c r="G1617" s="1"/>
    </row>
    <row r="1618" s="51" customFormat="1" spans="5:7">
      <c r="E1618" s="1"/>
      <c r="F1618" s="1"/>
      <c r="G1618" s="1"/>
    </row>
    <row r="1619" s="51" customFormat="1" spans="5:7">
      <c r="E1619" s="1"/>
      <c r="F1619" s="1"/>
      <c r="G1619" s="1"/>
    </row>
    <row r="1620" s="51" customFormat="1" spans="5:7">
      <c r="E1620" s="1"/>
      <c r="F1620" s="1"/>
      <c r="G1620" s="1"/>
    </row>
    <row r="1621" s="51" customFormat="1" spans="5:7">
      <c r="E1621" s="1"/>
      <c r="F1621" s="1"/>
      <c r="G1621" s="1"/>
    </row>
    <row r="1622" s="51" customFormat="1" spans="5:7">
      <c r="E1622" s="1"/>
      <c r="F1622" s="1"/>
      <c r="G1622" s="1"/>
    </row>
    <row r="1623" s="51" customFormat="1" spans="5:7">
      <c r="E1623" s="1"/>
      <c r="F1623" s="1"/>
      <c r="G1623" s="1"/>
    </row>
    <row r="1624" s="51" customFormat="1" spans="5:7">
      <c r="E1624" s="1"/>
      <c r="F1624" s="1"/>
      <c r="G1624" s="1"/>
    </row>
    <row r="1625" s="51" customFormat="1" spans="5:7">
      <c r="E1625" s="1"/>
      <c r="F1625" s="1"/>
      <c r="G1625" s="1"/>
    </row>
    <row r="1626" s="51" customFormat="1" spans="5:7">
      <c r="E1626" s="1"/>
      <c r="F1626" s="1"/>
      <c r="G1626" s="1"/>
    </row>
    <row r="1627" s="51" customFormat="1" spans="5:7">
      <c r="E1627" s="1"/>
      <c r="F1627" s="1"/>
      <c r="G1627" s="1"/>
    </row>
    <row r="1628" s="51" customFormat="1" spans="5:7">
      <c r="E1628" s="1"/>
      <c r="F1628" s="1"/>
      <c r="G1628" s="1"/>
    </row>
    <row r="1629" s="51" customFormat="1" spans="5:7">
      <c r="E1629" s="1"/>
      <c r="F1629" s="1"/>
      <c r="G1629" s="1"/>
    </row>
    <row r="1630" s="51" customFormat="1" spans="5:7">
      <c r="E1630" s="1"/>
      <c r="F1630" s="1"/>
      <c r="G1630" s="1"/>
    </row>
    <row r="1631" s="51" customFormat="1" spans="5:7">
      <c r="E1631" s="1"/>
      <c r="F1631" s="1"/>
      <c r="G1631" s="1"/>
    </row>
    <row r="1632" s="51" customFormat="1" spans="5:7">
      <c r="E1632" s="1"/>
      <c r="F1632" s="1"/>
      <c r="G1632" s="1"/>
    </row>
    <row r="1633" s="51" customFormat="1" spans="5:7">
      <c r="E1633" s="1"/>
      <c r="F1633" s="1"/>
      <c r="G1633" s="1"/>
    </row>
    <row r="1634" s="51" customFormat="1" spans="5:7">
      <c r="E1634" s="1"/>
      <c r="F1634" s="1"/>
      <c r="G1634" s="1"/>
    </row>
    <row r="1635" s="51" customFormat="1" spans="5:7">
      <c r="E1635" s="1"/>
      <c r="F1635" s="1"/>
      <c r="G1635" s="1"/>
    </row>
    <row r="1636" s="51" customFormat="1" spans="5:7">
      <c r="E1636" s="1"/>
      <c r="F1636" s="1"/>
      <c r="G1636" s="1"/>
    </row>
    <row r="1637" s="51" customFormat="1" spans="5:7">
      <c r="E1637" s="1"/>
      <c r="F1637" s="1"/>
      <c r="G1637" s="1"/>
    </row>
    <row r="1638" s="51" customFormat="1" spans="5:7">
      <c r="E1638" s="1"/>
      <c r="F1638" s="1"/>
      <c r="G1638" s="1"/>
    </row>
    <row r="1639" s="51" customFormat="1" spans="5:7">
      <c r="E1639" s="1"/>
      <c r="F1639" s="1"/>
      <c r="G1639" s="1"/>
    </row>
    <row r="1640" s="51" customFormat="1" spans="5:7">
      <c r="E1640" s="1"/>
      <c r="F1640" s="1"/>
      <c r="G1640" s="1"/>
    </row>
    <row r="1641" s="51" customFormat="1" spans="5:7">
      <c r="E1641" s="1"/>
      <c r="F1641" s="1"/>
      <c r="G1641" s="1"/>
    </row>
    <row r="1642" s="51" customFormat="1" spans="5:7">
      <c r="E1642" s="1"/>
      <c r="F1642" s="1"/>
      <c r="G1642" s="1"/>
    </row>
    <row r="1643" s="51" customFormat="1" spans="5:7">
      <c r="E1643" s="1"/>
      <c r="F1643" s="1"/>
      <c r="G1643" s="1"/>
    </row>
    <row r="1644" s="51" customFormat="1" spans="5:7">
      <c r="E1644" s="1"/>
      <c r="F1644" s="1"/>
      <c r="G1644" s="1"/>
    </row>
    <row r="1645" s="51" customFormat="1" spans="5:7">
      <c r="E1645" s="1"/>
      <c r="F1645" s="1"/>
      <c r="G1645" s="1"/>
    </row>
    <row r="1646" s="51" customFormat="1" spans="5:7">
      <c r="E1646" s="1"/>
      <c r="F1646" s="1"/>
      <c r="G1646" s="1"/>
    </row>
    <row r="1647" s="51" customFormat="1" spans="5:7">
      <c r="E1647" s="1"/>
      <c r="F1647" s="1"/>
      <c r="G1647" s="1"/>
    </row>
    <row r="1648" s="51" customFormat="1" spans="5:7">
      <c r="E1648" s="1"/>
      <c r="F1648" s="1"/>
      <c r="G1648" s="1"/>
    </row>
    <row r="1649" s="51" customFormat="1" spans="5:7">
      <c r="E1649" s="1"/>
      <c r="F1649" s="1"/>
      <c r="G1649" s="1"/>
    </row>
    <row r="1650" s="51" customFormat="1" spans="5:7">
      <c r="E1650" s="1"/>
      <c r="F1650" s="1"/>
      <c r="G1650" s="1"/>
    </row>
    <row r="1651" s="51" customFormat="1" spans="5:7">
      <c r="E1651" s="1"/>
      <c r="F1651" s="1"/>
      <c r="G1651" s="1"/>
    </row>
    <row r="1652" s="51" customFormat="1" spans="5:7">
      <c r="E1652" s="1"/>
      <c r="F1652" s="1"/>
      <c r="G1652" s="1"/>
    </row>
    <row r="1653" s="51" customFormat="1" spans="5:7">
      <c r="E1653" s="1"/>
      <c r="F1653" s="1"/>
      <c r="G1653" s="1"/>
    </row>
    <row r="1654" s="51" customFormat="1" spans="5:7">
      <c r="E1654" s="1"/>
      <c r="F1654" s="1"/>
      <c r="G1654" s="1"/>
    </row>
    <row r="1655" s="51" customFormat="1" spans="5:7">
      <c r="E1655" s="1"/>
      <c r="F1655" s="1"/>
      <c r="G1655" s="1"/>
    </row>
    <row r="1656" s="51" customFormat="1" spans="5:7">
      <c r="E1656" s="1"/>
      <c r="F1656" s="1"/>
      <c r="G1656" s="1"/>
    </row>
    <row r="1657" s="51" customFormat="1" spans="5:7">
      <c r="E1657" s="1"/>
      <c r="F1657" s="1"/>
      <c r="G1657" s="1"/>
    </row>
    <row r="1658" s="51" customFormat="1" spans="5:7">
      <c r="E1658" s="1"/>
      <c r="F1658" s="1"/>
      <c r="G1658" s="1"/>
    </row>
    <row r="1659" s="51" customFormat="1" spans="5:7">
      <c r="E1659" s="1"/>
      <c r="F1659" s="1"/>
      <c r="G1659" s="1"/>
    </row>
    <row r="1660" s="51" customFormat="1" spans="5:7">
      <c r="E1660" s="1"/>
      <c r="F1660" s="1"/>
      <c r="G1660" s="1"/>
    </row>
    <row r="1661" s="51" customFormat="1" spans="5:7">
      <c r="E1661" s="1"/>
      <c r="F1661" s="1"/>
      <c r="G1661" s="1"/>
    </row>
    <row r="1662" s="51" customFormat="1" spans="5:7">
      <c r="E1662" s="1"/>
      <c r="F1662" s="1"/>
      <c r="G1662" s="1"/>
    </row>
    <row r="1663" s="51" customFormat="1" spans="5:7">
      <c r="E1663" s="1"/>
      <c r="F1663" s="1"/>
      <c r="G1663" s="1"/>
    </row>
    <row r="1664" s="51" customFormat="1" spans="5:7">
      <c r="E1664" s="1"/>
      <c r="F1664" s="1"/>
      <c r="G1664" s="1"/>
    </row>
    <row r="1665" s="51" customFormat="1" spans="5:7">
      <c r="E1665" s="1"/>
      <c r="F1665" s="1"/>
      <c r="G1665" s="1"/>
    </row>
    <row r="1666" s="51" customFormat="1" spans="5:7">
      <c r="E1666" s="1"/>
      <c r="F1666" s="1"/>
      <c r="G1666" s="1"/>
    </row>
    <row r="1667" s="51" customFormat="1" spans="5:7">
      <c r="E1667" s="1"/>
      <c r="F1667" s="1"/>
      <c r="G1667" s="1"/>
    </row>
    <row r="1668" s="51" customFormat="1" spans="5:7">
      <c r="E1668" s="1"/>
      <c r="F1668" s="1"/>
      <c r="G1668" s="1"/>
    </row>
    <row r="1669" s="51" customFormat="1" spans="5:7">
      <c r="E1669" s="1"/>
      <c r="F1669" s="1"/>
      <c r="G1669" s="1"/>
    </row>
    <row r="1670" s="51" customFormat="1" spans="5:7">
      <c r="E1670" s="1"/>
      <c r="F1670" s="1"/>
      <c r="G1670" s="1"/>
    </row>
    <row r="1671" s="51" customFormat="1" spans="5:7">
      <c r="E1671" s="1"/>
      <c r="F1671" s="1"/>
      <c r="G1671" s="1"/>
    </row>
    <row r="1672" s="51" customFormat="1" spans="5:7">
      <c r="E1672" s="1"/>
      <c r="F1672" s="1"/>
      <c r="G1672" s="1"/>
    </row>
    <row r="1673" s="51" customFormat="1" spans="5:7">
      <c r="E1673" s="1"/>
      <c r="F1673" s="1"/>
      <c r="G1673" s="1"/>
    </row>
    <row r="1674" s="51" customFormat="1" spans="5:7">
      <c r="E1674" s="1"/>
      <c r="F1674" s="1"/>
      <c r="G1674" s="1"/>
    </row>
    <row r="1675" s="51" customFormat="1" spans="5:7">
      <c r="E1675" s="1"/>
      <c r="F1675" s="1"/>
      <c r="G1675" s="1"/>
    </row>
    <row r="1676" s="51" customFormat="1" spans="5:7">
      <c r="E1676" s="1"/>
      <c r="F1676" s="1"/>
      <c r="G1676" s="1"/>
    </row>
    <row r="1677" s="51" customFormat="1" spans="5:7">
      <c r="E1677" s="1"/>
      <c r="F1677" s="1"/>
      <c r="G1677" s="1"/>
    </row>
    <row r="1678" s="51" customFormat="1" spans="5:7">
      <c r="E1678" s="1"/>
      <c r="F1678" s="1"/>
      <c r="G1678" s="1"/>
    </row>
    <row r="1679" s="51" customFormat="1" spans="5:7">
      <c r="E1679" s="1"/>
      <c r="F1679" s="1"/>
      <c r="G1679" s="1"/>
    </row>
    <row r="1680" s="51" customFormat="1" spans="5:7">
      <c r="E1680" s="1"/>
      <c r="F1680" s="1"/>
      <c r="G1680" s="1"/>
    </row>
    <row r="1681" s="51" customFormat="1" spans="5:7">
      <c r="E1681" s="1"/>
      <c r="F1681" s="1"/>
      <c r="G1681" s="1"/>
    </row>
    <row r="1682" s="51" customFormat="1" spans="5:7">
      <c r="E1682" s="1"/>
      <c r="F1682" s="1"/>
      <c r="G1682" s="1"/>
    </row>
    <row r="1683" s="51" customFormat="1" spans="5:7">
      <c r="E1683" s="1"/>
      <c r="F1683" s="1"/>
      <c r="G1683" s="1"/>
    </row>
    <row r="1684" s="51" customFormat="1" spans="5:7">
      <c r="E1684" s="1"/>
      <c r="F1684" s="1"/>
      <c r="G1684" s="1"/>
    </row>
    <row r="1685" s="51" customFormat="1" spans="5:7">
      <c r="E1685" s="1"/>
      <c r="F1685" s="1"/>
      <c r="G1685" s="1"/>
    </row>
    <row r="1686" s="51" customFormat="1" spans="5:7">
      <c r="E1686" s="1"/>
      <c r="F1686" s="1"/>
      <c r="G1686" s="1"/>
    </row>
    <row r="1687" s="51" customFormat="1" spans="5:7">
      <c r="E1687" s="1"/>
      <c r="F1687" s="1"/>
      <c r="G1687" s="1"/>
    </row>
    <row r="1688" s="51" customFormat="1" spans="5:7">
      <c r="E1688" s="1"/>
      <c r="F1688" s="1"/>
      <c r="G1688" s="1"/>
    </row>
    <row r="1689" s="51" customFormat="1" spans="5:7">
      <c r="E1689" s="1"/>
      <c r="F1689" s="1"/>
      <c r="G1689" s="1"/>
    </row>
    <row r="1690" s="51" customFormat="1" spans="5:7">
      <c r="E1690" s="1"/>
      <c r="F1690" s="1"/>
      <c r="G1690" s="1"/>
    </row>
    <row r="1691" s="51" customFormat="1" spans="5:7">
      <c r="E1691" s="1"/>
      <c r="F1691" s="1"/>
      <c r="G1691" s="1"/>
    </row>
    <row r="1692" s="51" customFormat="1" spans="5:7">
      <c r="E1692" s="1"/>
      <c r="F1692" s="1"/>
      <c r="G1692" s="1"/>
    </row>
    <row r="1693" s="51" customFormat="1" spans="5:7">
      <c r="E1693" s="1"/>
      <c r="F1693" s="1"/>
      <c r="G1693" s="1"/>
    </row>
    <row r="1694" s="51" customFormat="1" spans="5:7">
      <c r="E1694" s="1"/>
      <c r="F1694" s="1"/>
      <c r="G1694" s="1"/>
    </row>
    <row r="1695" s="51" customFormat="1" spans="5:7">
      <c r="E1695" s="1"/>
      <c r="F1695" s="1"/>
      <c r="G1695" s="1"/>
    </row>
    <row r="1696" s="51" customFormat="1" spans="5:7">
      <c r="E1696" s="1"/>
      <c r="F1696" s="1"/>
      <c r="G1696" s="1"/>
    </row>
    <row r="1697" s="51" customFormat="1" spans="5:7">
      <c r="E1697" s="1"/>
      <c r="F1697" s="1"/>
      <c r="G1697" s="1"/>
    </row>
    <row r="1698" s="51" customFormat="1" spans="5:7">
      <c r="E1698" s="1"/>
      <c r="F1698" s="1"/>
      <c r="G1698" s="1"/>
    </row>
    <row r="1699" s="51" customFormat="1" spans="5:7">
      <c r="E1699" s="1"/>
      <c r="F1699" s="1"/>
      <c r="G1699" s="1"/>
    </row>
    <row r="1700" s="51" customFormat="1" spans="5:7">
      <c r="E1700" s="1"/>
      <c r="F1700" s="1"/>
      <c r="G1700" s="1"/>
    </row>
    <row r="1701" s="51" customFormat="1" spans="5:7">
      <c r="E1701" s="1"/>
      <c r="F1701" s="1"/>
      <c r="G1701" s="1"/>
    </row>
    <row r="1702" s="51" customFormat="1" spans="5:7">
      <c r="E1702" s="1"/>
      <c r="F1702" s="1"/>
      <c r="G1702" s="1"/>
    </row>
    <row r="1703" s="51" customFormat="1" spans="5:7">
      <c r="E1703" s="1"/>
      <c r="F1703" s="1"/>
      <c r="G1703" s="1"/>
    </row>
    <row r="1704" s="51" customFormat="1" spans="5:7">
      <c r="E1704" s="1"/>
      <c r="F1704" s="1"/>
      <c r="G1704" s="1"/>
    </row>
    <row r="1705" s="51" customFormat="1" spans="5:7">
      <c r="E1705" s="1"/>
      <c r="F1705" s="1"/>
      <c r="G1705" s="1"/>
    </row>
    <row r="1706" s="51" customFormat="1" spans="5:7">
      <c r="E1706" s="1"/>
      <c r="F1706" s="1"/>
      <c r="G1706" s="1"/>
    </row>
    <row r="1707" s="51" customFormat="1" spans="5:7">
      <c r="E1707" s="1"/>
      <c r="F1707" s="1"/>
      <c r="G1707" s="1"/>
    </row>
    <row r="1708" s="51" customFormat="1" spans="5:7">
      <c r="E1708" s="1"/>
      <c r="F1708" s="1"/>
      <c r="G1708" s="1"/>
    </row>
    <row r="1709" s="51" customFormat="1" spans="5:7">
      <c r="E1709" s="1"/>
      <c r="F1709" s="1"/>
      <c r="G1709" s="1"/>
    </row>
    <row r="1710" s="51" customFormat="1" spans="5:7">
      <c r="E1710" s="1"/>
      <c r="F1710" s="1"/>
      <c r="G1710" s="1"/>
    </row>
    <row r="1711" s="51" customFormat="1" spans="5:7">
      <c r="E1711" s="1"/>
      <c r="F1711" s="1"/>
      <c r="G1711" s="1"/>
    </row>
    <row r="1712" s="51" customFormat="1" spans="5:7">
      <c r="E1712" s="1"/>
      <c r="F1712" s="1"/>
      <c r="G1712" s="1"/>
    </row>
    <row r="1713" s="51" customFormat="1" spans="5:7">
      <c r="E1713" s="1"/>
      <c r="F1713" s="1"/>
      <c r="G1713" s="1"/>
    </row>
    <row r="1714" s="51" customFormat="1" spans="5:7">
      <c r="E1714" s="1"/>
      <c r="F1714" s="1"/>
      <c r="G1714" s="1"/>
    </row>
    <row r="1715" s="51" customFormat="1" spans="5:7">
      <c r="E1715" s="1"/>
      <c r="F1715" s="1"/>
      <c r="G1715" s="1"/>
    </row>
    <row r="1716" s="51" customFormat="1" spans="5:7">
      <c r="E1716" s="1"/>
      <c r="F1716" s="1"/>
      <c r="G1716" s="1"/>
    </row>
    <row r="1717" s="51" customFormat="1" spans="5:7">
      <c r="E1717" s="1"/>
      <c r="F1717" s="1"/>
      <c r="G1717" s="1"/>
    </row>
    <row r="1718" s="51" customFormat="1" spans="5:7">
      <c r="E1718" s="1"/>
      <c r="F1718" s="1"/>
      <c r="G1718" s="1"/>
    </row>
    <row r="1719" s="51" customFormat="1" spans="5:7">
      <c r="E1719" s="1"/>
      <c r="F1719" s="1"/>
      <c r="G1719" s="1"/>
    </row>
    <row r="1720" s="51" customFormat="1" spans="5:7">
      <c r="E1720" s="1"/>
      <c r="F1720" s="1"/>
      <c r="G1720" s="1"/>
    </row>
    <row r="1721" s="51" customFormat="1" spans="5:7">
      <c r="E1721" s="1"/>
      <c r="F1721" s="1"/>
      <c r="G1721" s="1"/>
    </row>
    <row r="1722" s="51" customFormat="1" spans="5:7">
      <c r="E1722" s="1"/>
      <c r="F1722" s="1"/>
      <c r="G1722" s="1"/>
    </row>
    <row r="1723" s="51" customFormat="1" spans="5:7">
      <c r="E1723" s="1"/>
      <c r="F1723" s="1"/>
      <c r="G1723" s="1"/>
    </row>
    <row r="1724" s="51" customFormat="1" spans="5:7">
      <c r="E1724" s="1"/>
      <c r="F1724" s="1"/>
      <c r="G1724" s="1"/>
    </row>
    <row r="1725" s="51" customFormat="1" spans="5:7">
      <c r="E1725" s="1"/>
      <c r="F1725" s="1"/>
      <c r="G1725" s="1"/>
    </row>
    <row r="1726" s="51" customFormat="1" spans="5:7">
      <c r="E1726" s="1"/>
      <c r="F1726" s="1"/>
      <c r="G1726" s="1"/>
    </row>
    <row r="1727" s="51" customFormat="1" spans="5:7">
      <c r="E1727" s="1"/>
      <c r="F1727" s="1"/>
      <c r="G1727" s="1"/>
    </row>
    <row r="1728" s="51" customFormat="1" spans="5:7">
      <c r="E1728" s="1"/>
      <c r="F1728" s="1"/>
      <c r="G1728" s="1"/>
    </row>
    <row r="1729" s="51" customFormat="1" spans="5:7">
      <c r="E1729" s="1"/>
      <c r="F1729" s="1"/>
      <c r="G1729" s="1"/>
    </row>
    <row r="1730" s="51" customFormat="1" spans="5:7">
      <c r="E1730" s="1"/>
      <c r="F1730" s="1"/>
      <c r="G1730" s="1"/>
    </row>
    <row r="1731" s="51" customFormat="1" spans="5:7">
      <c r="E1731" s="1"/>
      <c r="F1731" s="1"/>
      <c r="G1731" s="1"/>
    </row>
    <row r="1732" s="51" customFormat="1" spans="5:7">
      <c r="E1732" s="1"/>
      <c r="F1732" s="1"/>
      <c r="G1732" s="1"/>
    </row>
    <row r="1733" s="51" customFormat="1" spans="5:7">
      <c r="E1733" s="1"/>
      <c r="F1733" s="1"/>
      <c r="G1733" s="1"/>
    </row>
    <row r="1734" s="51" customFormat="1" spans="5:7">
      <c r="E1734" s="1"/>
      <c r="F1734" s="1"/>
      <c r="G1734" s="1"/>
    </row>
    <row r="1735" s="51" customFormat="1" spans="5:7">
      <c r="E1735" s="1"/>
      <c r="F1735" s="1"/>
      <c r="G1735" s="1"/>
    </row>
    <row r="1736" s="51" customFormat="1" spans="5:7">
      <c r="E1736" s="1"/>
      <c r="F1736" s="1"/>
      <c r="G1736" s="1"/>
    </row>
    <row r="1737" s="51" customFormat="1" spans="5:7">
      <c r="E1737" s="1"/>
      <c r="F1737" s="1"/>
      <c r="G1737" s="1"/>
    </row>
    <row r="1738" s="51" customFormat="1" spans="5:7">
      <c r="E1738" s="1"/>
      <c r="F1738" s="1"/>
      <c r="G1738" s="1"/>
    </row>
    <row r="1739" s="51" customFormat="1" spans="5:7">
      <c r="E1739" s="1"/>
      <c r="F1739" s="1"/>
      <c r="G1739" s="1"/>
    </row>
    <row r="1740" s="51" customFormat="1" spans="5:7">
      <c r="E1740" s="1"/>
      <c r="F1740" s="1"/>
      <c r="G1740" s="1"/>
    </row>
    <row r="1741" s="51" customFormat="1" spans="5:7">
      <c r="E1741" s="1"/>
      <c r="F1741" s="1"/>
      <c r="G1741" s="1"/>
    </row>
    <row r="1742" s="51" customFormat="1" spans="5:7">
      <c r="E1742" s="1"/>
      <c r="F1742" s="1"/>
      <c r="G1742" s="1"/>
    </row>
    <row r="1743" s="51" customFormat="1" spans="5:7">
      <c r="E1743" s="1"/>
      <c r="F1743" s="1"/>
      <c r="G1743" s="1"/>
    </row>
    <row r="1744" s="51" customFormat="1" spans="5:7">
      <c r="E1744" s="1"/>
      <c r="F1744" s="1"/>
      <c r="G1744" s="1"/>
    </row>
    <row r="1745" s="51" customFormat="1" spans="5:7">
      <c r="E1745" s="1"/>
      <c r="F1745" s="1"/>
      <c r="G1745" s="1"/>
    </row>
    <row r="1746" s="51" customFormat="1" spans="5:7">
      <c r="E1746" s="1"/>
      <c r="F1746" s="1"/>
      <c r="G1746" s="1"/>
    </row>
    <row r="1747" s="51" customFormat="1" spans="5:7">
      <c r="E1747" s="1"/>
      <c r="F1747" s="1"/>
      <c r="G1747" s="1"/>
    </row>
    <row r="1748" s="51" customFormat="1" spans="5:7">
      <c r="E1748" s="1"/>
      <c r="F1748" s="1"/>
      <c r="G1748" s="1"/>
    </row>
    <row r="1749" s="51" customFormat="1" spans="5:7">
      <c r="E1749" s="1"/>
      <c r="F1749" s="1"/>
      <c r="G1749" s="1"/>
    </row>
    <row r="1750" s="51" customFormat="1" spans="5:7">
      <c r="E1750" s="1"/>
      <c r="F1750" s="1"/>
      <c r="G1750" s="1"/>
    </row>
    <row r="1751" s="51" customFormat="1" spans="5:7">
      <c r="E1751" s="1"/>
      <c r="F1751" s="1"/>
      <c r="G1751" s="1"/>
    </row>
    <row r="1752" s="51" customFormat="1" spans="5:7">
      <c r="E1752" s="1"/>
      <c r="F1752" s="1"/>
      <c r="G1752" s="1"/>
    </row>
    <row r="1753" s="51" customFormat="1" spans="5:7">
      <c r="E1753" s="1"/>
      <c r="F1753" s="1"/>
      <c r="G1753" s="1"/>
    </row>
    <row r="1754" s="51" customFormat="1" spans="5:7">
      <c r="E1754" s="1"/>
      <c r="F1754" s="1"/>
      <c r="G1754" s="1"/>
    </row>
    <row r="1755" s="51" customFormat="1" spans="5:7">
      <c r="E1755" s="1"/>
      <c r="F1755" s="1"/>
      <c r="G1755" s="1"/>
    </row>
    <row r="1756" s="51" customFormat="1" spans="5:7">
      <c r="E1756" s="1"/>
      <c r="F1756" s="1"/>
      <c r="G1756" s="1"/>
    </row>
    <row r="1757" s="51" customFormat="1" spans="5:7">
      <c r="E1757" s="1"/>
      <c r="F1757" s="1"/>
      <c r="G1757" s="1"/>
    </row>
    <row r="1758" s="51" customFormat="1" spans="5:7">
      <c r="E1758" s="1"/>
      <c r="F1758" s="1"/>
      <c r="G1758" s="1"/>
    </row>
    <row r="1759" s="51" customFormat="1" spans="5:7">
      <c r="E1759" s="1"/>
      <c r="F1759" s="1"/>
      <c r="G1759" s="1"/>
    </row>
    <row r="1760" s="51" customFormat="1" spans="5:7">
      <c r="E1760" s="1"/>
      <c r="F1760" s="1"/>
      <c r="G1760" s="1"/>
    </row>
    <row r="1761" s="51" customFormat="1" spans="5:7">
      <c r="E1761" s="1"/>
      <c r="F1761" s="1"/>
      <c r="G1761" s="1"/>
    </row>
    <row r="1762" s="51" customFormat="1" spans="5:7">
      <c r="E1762" s="1"/>
      <c r="F1762" s="1"/>
      <c r="G1762" s="1"/>
    </row>
    <row r="1763" s="51" customFormat="1" spans="5:7">
      <c r="E1763" s="1"/>
      <c r="F1763" s="1"/>
      <c r="G1763" s="1"/>
    </row>
    <row r="1764" s="51" customFormat="1" spans="5:7">
      <c r="E1764" s="1"/>
      <c r="F1764" s="1"/>
      <c r="G1764" s="1"/>
    </row>
    <row r="1765" s="51" customFormat="1" spans="5:7">
      <c r="E1765" s="1"/>
      <c r="F1765" s="1"/>
      <c r="G1765" s="1"/>
    </row>
    <row r="1766" s="51" customFormat="1" spans="5:7">
      <c r="E1766" s="1"/>
      <c r="F1766" s="1"/>
      <c r="G1766" s="1"/>
    </row>
    <row r="1767" s="51" customFormat="1" spans="5:7">
      <c r="E1767" s="1"/>
      <c r="F1767" s="1"/>
      <c r="G1767" s="1"/>
    </row>
    <row r="1768" s="51" customFormat="1" spans="5:7">
      <c r="E1768" s="1"/>
      <c r="F1768" s="1"/>
      <c r="G1768" s="1"/>
    </row>
    <row r="1769" s="51" customFormat="1" spans="5:7">
      <c r="E1769" s="1"/>
      <c r="F1769" s="1"/>
      <c r="G1769" s="1"/>
    </row>
    <row r="1770" s="51" customFormat="1" spans="5:7">
      <c r="E1770" s="1"/>
      <c r="F1770" s="1"/>
      <c r="G1770" s="1"/>
    </row>
    <row r="1771" s="51" customFormat="1" spans="5:7">
      <c r="E1771" s="1"/>
      <c r="F1771" s="1"/>
      <c r="G1771" s="1"/>
    </row>
    <row r="1772" s="51" customFormat="1" spans="5:7">
      <c r="E1772" s="1"/>
      <c r="F1772" s="1"/>
      <c r="G1772" s="1"/>
    </row>
    <row r="1773" s="51" customFormat="1" spans="5:7">
      <c r="E1773" s="1"/>
      <c r="F1773" s="1"/>
      <c r="G1773" s="1"/>
    </row>
    <row r="1774" s="51" customFormat="1" spans="5:7">
      <c r="E1774" s="1"/>
      <c r="F1774" s="1"/>
      <c r="G1774" s="1"/>
    </row>
    <row r="1775" s="51" customFormat="1" spans="5:7">
      <c r="E1775" s="1"/>
      <c r="F1775" s="1"/>
      <c r="G1775" s="1"/>
    </row>
    <row r="1776" s="51" customFormat="1" spans="5:7">
      <c r="E1776" s="1"/>
      <c r="F1776" s="1"/>
      <c r="G1776" s="1"/>
    </row>
    <row r="1777" s="51" customFormat="1" spans="5:7">
      <c r="E1777" s="1"/>
      <c r="F1777" s="1"/>
      <c r="G1777" s="1"/>
    </row>
    <row r="1778" s="51" customFormat="1" spans="5:7">
      <c r="E1778" s="1"/>
      <c r="F1778" s="1"/>
      <c r="G1778" s="1"/>
    </row>
    <row r="1779" s="51" customFormat="1" spans="5:7">
      <c r="E1779" s="1"/>
      <c r="F1779" s="1"/>
      <c r="G1779" s="1"/>
    </row>
    <row r="1780" s="51" customFormat="1" spans="5:7">
      <c r="E1780" s="1"/>
      <c r="F1780" s="1"/>
      <c r="G1780" s="1"/>
    </row>
    <row r="1781" s="51" customFormat="1" spans="5:7">
      <c r="E1781" s="1"/>
      <c r="F1781" s="1"/>
      <c r="G1781" s="1"/>
    </row>
    <row r="1782" s="51" customFormat="1" spans="5:7">
      <c r="E1782" s="1"/>
      <c r="F1782" s="1"/>
      <c r="G1782" s="1"/>
    </row>
    <row r="1783" s="51" customFormat="1" spans="5:7">
      <c r="E1783" s="1"/>
      <c r="F1783" s="1"/>
      <c r="G1783" s="1"/>
    </row>
    <row r="1784" s="51" customFormat="1" spans="5:7">
      <c r="E1784" s="1"/>
      <c r="F1784" s="1"/>
      <c r="G1784" s="1"/>
    </row>
    <row r="1785" s="51" customFormat="1" spans="5:7">
      <c r="E1785" s="1"/>
      <c r="F1785" s="1"/>
      <c r="G1785" s="1"/>
    </row>
    <row r="1786" s="51" customFormat="1" spans="5:7">
      <c r="E1786" s="1"/>
      <c r="F1786" s="1"/>
      <c r="G1786" s="1"/>
    </row>
    <row r="1787" s="51" customFormat="1" spans="5:7">
      <c r="E1787" s="1"/>
      <c r="F1787" s="1"/>
      <c r="G1787" s="1"/>
    </row>
    <row r="1788" s="51" customFormat="1" spans="5:7">
      <c r="E1788" s="1"/>
      <c r="F1788" s="1"/>
      <c r="G1788" s="1"/>
    </row>
    <row r="1789" s="51" customFormat="1" spans="5:7">
      <c r="E1789" s="1"/>
      <c r="F1789" s="1"/>
      <c r="G1789" s="1"/>
    </row>
    <row r="1790" s="51" customFormat="1" spans="5:7">
      <c r="E1790" s="1"/>
      <c r="F1790" s="1"/>
      <c r="G1790" s="1"/>
    </row>
    <row r="1791" s="51" customFormat="1" spans="5:7">
      <c r="E1791" s="1"/>
      <c r="F1791" s="1"/>
      <c r="G1791" s="1"/>
    </row>
    <row r="1792" s="51" customFormat="1" spans="5:7">
      <c r="E1792" s="1"/>
      <c r="F1792" s="1"/>
      <c r="G1792" s="1"/>
    </row>
    <row r="1793" s="51" customFormat="1" spans="5:7">
      <c r="E1793" s="1"/>
      <c r="F1793" s="1"/>
      <c r="G1793" s="1"/>
    </row>
    <row r="1794" s="51" customFormat="1" spans="5:7">
      <c r="E1794" s="1"/>
      <c r="F1794" s="1"/>
      <c r="G1794" s="1"/>
    </row>
    <row r="1795" s="51" customFormat="1" spans="5:7">
      <c r="E1795" s="1"/>
      <c r="F1795" s="1"/>
      <c r="G1795" s="1"/>
    </row>
    <row r="1796" s="51" customFormat="1" spans="5:7">
      <c r="E1796" s="1"/>
      <c r="F1796" s="1"/>
      <c r="G1796" s="1"/>
    </row>
    <row r="1797" s="51" customFormat="1" spans="5:7">
      <c r="E1797" s="1"/>
      <c r="F1797" s="1"/>
      <c r="G1797" s="1"/>
    </row>
    <row r="1798" s="51" customFormat="1" spans="5:7">
      <c r="E1798" s="1"/>
      <c r="F1798" s="1"/>
      <c r="G1798" s="1"/>
    </row>
    <row r="1799" s="51" customFormat="1" spans="5:7">
      <c r="E1799" s="1"/>
      <c r="F1799" s="1"/>
      <c r="G1799" s="1"/>
    </row>
    <row r="1800" s="51" customFormat="1" spans="5:7">
      <c r="E1800" s="1"/>
      <c r="F1800" s="1"/>
      <c r="G1800" s="1"/>
    </row>
    <row r="1801" s="51" customFormat="1" spans="5:7">
      <c r="E1801" s="1"/>
      <c r="F1801" s="1"/>
      <c r="G1801" s="1"/>
    </row>
    <row r="1802" s="51" customFormat="1" spans="5:7">
      <c r="E1802" s="1"/>
      <c r="F1802" s="1"/>
      <c r="G1802" s="1"/>
    </row>
    <row r="1803" s="51" customFormat="1" spans="5:7">
      <c r="E1803" s="1"/>
      <c r="F1803" s="1"/>
      <c r="G1803" s="1"/>
    </row>
    <row r="1804" s="51" customFormat="1" spans="5:7">
      <c r="E1804" s="1"/>
      <c r="F1804" s="1"/>
      <c r="G1804" s="1"/>
    </row>
    <row r="1805" s="51" customFormat="1" spans="5:7">
      <c r="E1805" s="1"/>
      <c r="F1805" s="1"/>
      <c r="G1805" s="1"/>
    </row>
    <row r="1806" s="51" customFormat="1" spans="5:7">
      <c r="E1806" s="1"/>
      <c r="F1806" s="1"/>
      <c r="G1806" s="1"/>
    </row>
    <row r="1807" s="51" customFormat="1" spans="5:7">
      <c r="E1807" s="1"/>
      <c r="F1807" s="1"/>
      <c r="G1807" s="1"/>
    </row>
    <row r="1808" s="51" customFormat="1" spans="5:7">
      <c r="E1808" s="1"/>
      <c r="F1808" s="1"/>
      <c r="G1808" s="1"/>
    </row>
    <row r="1809" s="51" customFormat="1" spans="5:7">
      <c r="E1809" s="1"/>
      <c r="F1809" s="1"/>
      <c r="G1809" s="1"/>
    </row>
    <row r="1810" s="51" customFormat="1" spans="5:7">
      <c r="E1810" s="1"/>
      <c r="F1810" s="1"/>
      <c r="G1810" s="1"/>
    </row>
    <row r="1811" s="51" customFormat="1" spans="5:7">
      <c r="E1811" s="1"/>
      <c r="F1811" s="1"/>
      <c r="G1811" s="1"/>
    </row>
    <row r="1812" s="51" customFormat="1" spans="5:7">
      <c r="E1812" s="1"/>
      <c r="F1812" s="1"/>
      <c r="G1812" s="1"/>
    </row>
    <row r="1813" s="51" customFormat="1" spans="5:7">
      <c r="E1813" s="1"/>
      <c r="F1813" s="1"/>
      <c r="G1813" s="1"/>
    </row>
    <row r="1814" s="51" customFormat="1" spans="5:7">
      <c r="E1814" s="1"/>
      <c r="F1814" s="1"/>
      <c r="G1814" s="1"/>
    </row>
    <row r="1815" s="51" customFormat="1" spans="5:7">
      <c r="E1815" s="1"/>
      <c r="F1815" s="1"/>
      <c r="G1815" s="1"/>
    </row>
    <row r="1816" s="51" customFormat="1" spans="5:7">
      <c r="E1816" s="1"/>
      <c r="F1816" s="1"/>
      <c r="G1816" s="1"/>
    </row>
    <row r="1817" s="51" customFormat="1" spans="5:7">
      <c r="E1817" s="1"/>
      <c r="F1817" s="1"/>
      <c r="G1817" s="1"/>
    </row>
    <row r="1818" s="51" customFormat="1" spans="5:7">
      <c r="E1818" s="1"/>
      <c r="F1818" s="1"/>
      <c r="G1818" s="1"/>
    </row>
    <row r="1819" s="51" customFormat="1" spans="5:7">
      <c r="E1819" s="1"/>
      <c r="F1819" s="1"/>
      <c r="G1819" s="1"/>
    </row>
    <row r="1820" s="51" customFormat="1" spans="5:7">
      <c r="E1820" s="1"/>
      <c r="F1820" s="1"/>
      <c r="G1820" s="1"/>
    </row>
    <row r="1821" s="51" customFormat="1" spans="5:7">
      <c r="E1821" s="1"/>
      <c r="F1821" s="1"/>
      <c r="G1821" s="1"/>
    </row>
    <row r="1822" s="51" customFormat="1" spans="5:7">
      <c r="E1822" s="1"/>
      <c r="F1822" s="1"/>
      <c r="G1822" s="1"/>
    </row>
    <row r="1823" s="51" customFormat="1" spans="5:7">
      <c r="E1823" s="1"/>
      <c r="F1823" s="1"/>
      <c r="G1823" s="1"/>
    </row>
    <row r="1824" s="51" customFormat="1" spans="5:7">
      <c r="E1824" s="1"/>
      <c r="F1824" s="1"/>
      <c r="G1824" s="1"/>
    </row>
    <row r="1825" s="51" customFormat="1" spans="5:7">
      <c r="E1825" s="1"/>
      <c r="F1825" s="1"/>
      <c r="G1825" s="1"/>
    </row>
    <row r="1826" s="51" customFormat="1" spans="5:7">
      <c r="E1826" s="1"/>
      <c r="F1826" s="1"/>
      <c r="G1826" s="1"/>
    </row>
    <row r="1827" s="51" customFormat="1" spans="5:7">
      <c r="E1827" s="1"/>
      <c r="F1827" s="1"/>
      <c r="G1827" s="1"/>
    </row>
    <row r="1828" s="51" customFormat="1" spans="5:7">
      <c r="E1828" s="1"/>
      <c r="F1828" s="1"/>
      <c r="G1828" s="1"/>
    </row>
    <row r="1829" s="51" customFormat="1" spans="5:7">
      <c r="E1829" s="1"/>
      <c r="F1829" s="1"/>
      <c r="G1829" s="1"/>
    </row>
    <row r="1830" s="51" customFormat="1" spans="5:7">
      <c r="E1830" s="1"/>
      <c r="F1830" s="1"/>
      <c r="G1830" s="1"/>
    </row>
    <row r="1831" s="51" customFormat="1" spans="5:7">
      <c r="E1831" s="1"/>
      <c r="F1831" s="1"/>
      <c r="G1831" s="1"/>
    </row>
    <row r="1832" s="51" customFormat="1" spans="5:7">
      <c r="E1832" s="1"/>
      <c r="F1832" s="1"/>
      <c r="G1832" s="1"/>
    </row>
    <row r="1833" s="51" customFormat="1" spans="5:7">
      <c r="E1833" s="1"/>
      <c r="F1833" s="1"/>
      <c r="G1833" s="1"/>
    </row>
    <row r="1834" s="51" customFormat="1" spans="5:7">
      <c r="E1834" s="1"/>
      <c r="F1834" s="1"/>
      <c r="G1834" s="1"/>
    </row>
    <row r="1835" s="51" customFormat="1" spans="5:7">
      <c r="E1835" s="1"/>
      <c r="F1835" s="1"/>
      <c r="G1835" s="1"/>
    </row>
    <row r="1836" s="51" customFormat="1" spans="5:7">
      <c r="E1836" s="1"/>
      <c r="F1836" s="1"/>
      <c r="G1836" s="1"/>
    </row>
    <row r="1837" s="51" customFormat="1" spans="5:7">
      <c r="E1837" s="1"/>
      <c r="F1837" s="1"/>
      <c r="G1837" s="1"/>
    </row>
    <row r="1838" s="51" customFormat="1" spans="5:7">
      <c r="E1838" s="1"/>
      <c r="F1838" s="1"/>
      <c r="G1838" s="1"/>
    </row>
    <row r="1839" s="51" customFormat="1" spans="5:7">
      <c r="E1839" s="1"/>
      <c r="F1839" s="1"/>
      <c r="G1839" s="1"/>
    </row>
    <row r="1840" s="51" customFormat="1" spans="5:7">
      <c r="E1840" s="1"/>
      <c r="F1840" s="1"/>
      <c r="G1840" s="1"/>
    </row>
    <row r="1841" s="51" customFormat="1" spans="5:7">
      <c r="E1841" s="1"/>
      <c r="F1841" s="1"/>
      <c r="G1841" s="1"/>
    </row>
    <row r="1842" s="51" customFormat="1" spans="5:7">
      <c r="E1842" s="1"/>
      <c r="F1842" s="1"/>
      <c r="G1842" s="1"/>
    </row>
    <row r="1843" s="51" customFormat="1" spans="5:7">
      <c r="E1843" s="1"/>
      <c r="F1843" s="1"/>
      <c r="G1843" s="1"/>
    </row>
    <row r="1844" s="51" customFormat="1" spans="5:7">
      <c r="E1844" s="1"/>
      <c r="F1844" s="1"/>
      <c r="G1844" s="1"/>
    </row>
    <row r="1845" s="51" customFormat="1" spans="5:7">
      <c r="E1845" s="1"/>
      <c r="F1845" s="1"/>
      <c r="G1845" s="1"/>
    </row>
    <row r="1846" s="51" customFormat="1" spans="5:7">
      <c r="E1846" s="1"/>
      <c r="F1846" s="1"/>
      <c r="G1846" s="1"/>
    </row>
    <row r="1847" s="51" customFormat="1" spans="5:7">
      <c r="E1847" s="1"/>
      <c r="F1847" s="1"/>
      <c r="G1847" s="1"/>
    </row>
    <row r="1848" s="51" customFormat="1" spans="5:7">
      <c r="E1848" s="1"/>
      <c r="F1848" s="1"/>
      <c r="G1848" s="1"/>
    </row>
    <row r="1849" s="51" customFormat="1" spans="5:7">
      <c r="E1849" s="1"/>
      <c r="F1849" s="1"/>
      <c r="G1849" s="1"/>
    </row>
    <row r="1850" s="51" customFormat="1" spans="5:7">
      <c r="E1850" s="1"/>
      <c r="F1850" s="1"/>
      <c r="G1850" s="1"/>
    </row>
    <row r="1851" s="51" customFormat="1" spans="5:7">
      <c r="E1851" s="1"/>
      <c r="F1851" s="1"/>
      <c r="G1851" s="1"/>
    </row>
    <row r="1852" s="51" customFormat="1" spans="5:7">
      <c r="E1852" s="1"/>
      <c r="F1852" s="1"/>
      <c r="G1852" s="1"/>
    </row>
    <row r="1853" s="51" customFormat="1" spans="5:7">
      <c r="E1853" s="1"/>
      <c r="F1853" s="1"/>
      <c r="G1853" s="1"/>
    </row>
    <row r="1854" s="51" customFormat="1" spans="5:7">
      <c r="E1854" s="1"/>
      <c r="F1854" s="1"/>
      <c r="G1854" s="1"/>
    </row>
    <row r="1855" s="51" customFormat="1" spans="5:7">
      <c r="E1855" s="1"/>
      <c r="F1855" s="1"/>
      <c r="G1855" s="1"/>
    </row>
    <row r="1856" s="51" customFormat="1" spans="5:7">
      <c r="E1856" s="1"/>
      <c r="F1856" s="1"/>
      <c r="G1856" s="1"/>
    </row>
    <row r="1857" s="51" customFormat="1" spans="5:7">
      <c r="E1857" s="1"/>
      <c r="F1857" s="1"/>
      <c r="G1857" s="1"/>
    </row>
    <row r="1858" s="51" customFormat="1" spans="5:7">
      <c r="E1858" s="1"/>
      <c r="F1858" s="1"/>
      <c r="G1858" s="1"/>
    </row>
    <row r="1859" s="51" customFormat="1" spans="5:7">
      <c r="E1859" s="1"/>
      <c r="F1859" s="1"/>
      <c r="G1859" s="1"/>
    </row>
    <row r="1860" s="51" customFormat="1" spans="5:7">
      <c r="E1860" s="1"/>
      <c r="F1860" s="1"/>
      <c r="G1860" s="1"/>
    </row>
    <row r="1861" s="51" customFormat="1" spans="5:7">
      <c r="E1861" s="1"/>
      <c r="F1861" s="1"/>
      <c r="G1861" s="1"/>
    </row>
    <row r="1862" s="51" customFormat="1" spans="5:7">
      <c r="E1862" s="1"/>
      <c r="F1862" s="1"/>
      <c r="G1862" s="1"/>
    </row>
    <row r="1863" s="51" customFormat="1" spans="5:7">
      <c r="E1863" s="1"/>
      <c r="F1863" s="1"/>
      <c r="G1863" s="1"/>
    </row>
    <row r="1864" s="51" customFormat="1" spans="5:7">
      <c r="E1864" s="1"/>
      <c r="F1864" s="1"/>
      <c r="G1864" s="1"/>
    </row>
    <row r="1865" s="51" customFormat="1" spans="5:7">
      <c r="E1865" s="1"/>
      <c r="F1865" s="1"/>
      <c r="G1865" s="1"/>
    </row>
    <row r="1866" s="51" customFormat="1" spans="5:7">
      <c r="E1866" s="1"/>
      <c r="F1866" s="1"/>
      <c r="G1866" s="1"/>
    </row>
    <row r="1867" s="51" customFormat="1" spans="5:7">
      <c r="E1867" s="1"/>
      <c r="F1867" s="1"/>
      <c r="G1867" s="1"/>
    </row>
    <row r="1868" s="51" customFormat="1" spans="5:7">
      <c r="E1868" s="1"/>
      <c r="F1868" s="1"/>
      <c r="G1868" s="1"/>
    </row>
    <row r="1869" s="51" customFormat="1" spans="5:7">
      <c r="E1869" s="1"/>
      <c r="F1869" s="1"/>
      <c r="G1869" s="1"/>
    </row>
    <row r="1870" s="51" customFormat="1" spans="5:7">
      <c r="E1870" s="1"/>
      <c r="F1870" s="1"/>
      <c r="G1870" s="1"/>
    </row>
    <row r="1871" s="51" customFormat="1" spans="5:7">
      <c r="E1871" s="1"/>
      <c r="F1871" s="1"/>
      <c r="G1871" s="1"/>
    </row>
    <row r="1872" s="51" customFormat="1" spans="5:7">
      <c r="E1872" s="1"/>
      <c r="F1872" s="1"/>
      <c r="G1872" s="1"/>
    </row>
    <row r="1873" s="51" customFormat="1" spans="5:7">
      <c r="E1873" s="1"/>
      <c r="F1873" s="1"/>
      <c r="G1873" s="1"/>
    </row>
    <row r="1874" s="51" customFormat="1" spans="5:7">
      <c r="E1874" s="1"/>
      <c r="F1874" s="1"/>
      <c r="G1874" s="1"/>
    </row>
    <row r="1875" s="51" customFormat="1" spans="5:7">
      <c r="E1875" s="1"/>
      <c r="F1875" s="1"/>
      <c r="G1875" s="1"/>
    </row>
    <row r="1876" s="51" customFormat="1" spans="5:7">
      <c r="E1876" s="1"/>
      <c r="F1876" s="1"/>
      <c r="G1876" s="1"/>
    </row>
    <row r="1877" s="51" customFormat="1" spans="5:7">
      <c r="E1877" s="1"/>
      <c r="F1877" s="1"/>
      <c r="G1877" s="1"/>
    </row>
    <row r="1878" s="51" customFormat="1" spans="5:7">
      <c r="E1878" s="1"/>
      <c r="F1878" s="1"/>
      <c r="G1878" s="1"/>
    </row>
    <row r="1879" s="51" customFormat="1" spans="5:7">
      <c r="E1879" s="1"/>
      <c r="F1879" s="1"/>
      <c r="G1879" s="1"/>
    </row>
    <row r="1880" s="51" customFormat="1" spans="5:7">
      <c r="E1880" s="1"/>
      <c r="F1880" s="1"/>
      <c r="G1880" s="1"/>
    </row>
    <row r="1881" s="51" customFormat="1" spans="5:7">
      <c r="E1881" s="1"/>
      <c r="F1881" s="1"/>
      <c r="G1881" s="1"/>
    </row>
    <row r="1882" s="51" customFormat="1" spans="5:7">
      <c r="E1882" s="1"/>
      <c r="F1882" s="1"/>
      <c r="G1882" s="1"/>
    </row>
    <row r="1883" s="51" customFormat="1" spans="5:7">
      <c r="E1883" s="1"/>
      <c r="F1883" s="1"/>
      <c r="G1883" s="1"/>
    </row>
    <row r="1884" s="51" customFormat="1" spans="5:7">
      <c r="E1884" s="1"/>
      <c r="F1884" s="1"/>
      <c r="G1884" s="1"/>
    </row>
    <row r="1885" s="51" customFormat="1" spans="5:7">
      <c r="E1885" s="1"/>
      <c r="F1885" s="1"/>
      <c r="G1885" s="1"/>
    </row>
    <row r="1886" s="51" customFormat="1" spans="5:7">
      <c r="E1886" s="1"/>
      <c r="F1886" s="1"/>
      <c r="G1886" s="1"/>
    </row>
    <row r="1887" s="51" customFormat="1" spans="5:7">
      <c r="E1887" s="1"/>
      <c r="F1887" s="1"/>
      <c r="G1887" s="1"/>
    </row>
    <row r="1888" s="51" customFormat="1" spans="5:7">
      <c r="E1888" s="1"/>
      <c r="F1888" s="1"/>
      <c r="G1888" s="1"/>
    </row>
    <row r="1889" s="51" customFormat="1" spans="5:7">
      <c r="E1889" s="1"/>
      <c r="F1889" s="1"/>
      <c r="G1889" s="1"/>
    </row>
    <row r="1890" s="51" customFormat="1" spans="5:7">
      <c r="E1890" s="1"/>
      <c r="F1890" s="1"/>
      <c r="G1890" s="1"/>
    </row>
    <row r="1891" s="51" customFormat="1" spans="5:7">
      <c r="E1891" s="1"/>
      <c r="F1891" s="1"/>
      <c r="G1891" s="1"/>
    </row>
    <row r="1892" s="51" customFormat="1" spans="5:7">
      <c r="E1892" s="1"/>
      <c r="F1892" s="1"/>
      <c r="G1892" s="1"/>
    </row>
    <row r="1893" s="51" customFormat="1" spans="5:7">
      <c r="E1893" s="1"/>
      <c r="F1893" s="1"/>
      <c r="G1893" s="1"/>
    </row>
    <row r="1894" s="51" customFormat="1" spans="5:7">
      <c r="E1894" s="1"/>
      <c r="F1894" s="1"/>
      <c r="G1894" s="1"/>
    </row>
    <row r="1895" s="51" customFormat="1" spans="5:7">
      <c r="E1895" s="1"/>
      <c r="F1895" s="1"/>
      <c r="G1895" s="1"/>
    </row>
    <row r="1896" s="51" customFormat="1" spans="5:7">
      <c r="E1896" s="1"/>
      <c r="F1896" s="1"/>
      <c r="G1896" s="1"/>
    </row>
    <row r="1897" s="51" customFormat="1" spans="5:7">
      <c r="E1897" s="1"/>
      <c r="F1897" s="1"/>
      <c r="G1897" s="1"/>
    </row>
    <row r="1898" s="51" customFormat="1" spans="5:7">
      <c r="E1898" s="1"/>
      <c r="F1898" s="1"/>
      <c r="G1898" s="1"/>
    </row>
    <row r="1899" s="51" customFormat="1" spans="5:7">
      <c r="E1899" s="1"/>
      <c r="F1899" s="1"/>
      <c r="G1899" s="1"/>
    </row>
    <row r="1900" s="51" customFormat="1" spans="5:7">
      <c r="E1900" s="1"/>
      <c r="F1900" s="1"/>
      <c r="G1900" s="1"/>
    </row>
    <row r="1901" s="51" customFormat="1" spans="5:7">
      <c r="E1901" s="1"/>
      <c r="F1901" s="1"/>
      <c r="G1901" s="1"/>
    </row>
    <row r="1902" s="51" customFormat="1" spans="5:7">
      <c r="E1902" s="1"/>
      <c r="F1902" s="1"/>
      <c r="G1902" s="1"/>
    </row>
    <row r="1903" s="51" customFormat="1" spans="5:7">
      <c r="E1903" s="1"/>
      <c r="F1903" s="1"/>
      <c r="G1903" s="1"/>
    </row>
    <row r="1904" s="51" customFormat="1" spans="5:7">
      <c r="E1904" s="1"/>
      <c r="F1904" s="1"/>
      <c r="G1904" s="1"/>
    </row>
    <row r="1905" s="51" customFormat="1" spans="5:7">
      <c r="E1905" s="1"/>
      <c r="F1905" s="1"/>
      <c r="G1905" s="1"/>
    </row>
    <row r="1906" s="51" customFormat="1" spans="5:7">
      <c r="E1906" s="1"/>
      <c r="F1906" s="1"/>
      <c r="G1906" s="1"/>
    </row>
    <row r="1907" s="51" customFormat="1" spans="5:7">
      <c r="E1907" s="1"/>
      <c r="F1907" s="1"/>
      <c r="G1907" s="1"/>
    </row>
    <row r="1908" s="51" customFormat="1" spans="5:7">
      <c r="E1908" s="1"/>
      <c r="F1908" s="1"/>
      <c r="G1908" s="1"/>
    </row>
    <row r="1909" s="51" customFormat="1" spans="5:7">
      <c r="E1909" s="1"/>
      <c r="F1909" s="1"/>
      <c r="G1909" s="1"/>
    </row>
    <row r="1910" s="51" customFormat="1" spans="5:7">
      <c r="E1910" s="1"/>
      <c r="F1910" s="1"/>
      <c r="G1910" s="1"/>
    </row>
    <row r="1911" s="51" customFormat="1" spans="5:7">
      <c r="E1911" s="1"/>
      <c r="F1911" s="1"/>
      <c r="G1911" s="1"/>
    </row>
    <row r="1912" s="51" customFormat="1" spans="5:7">
      <c r="E1912" s="1"/>
      <c r="F1912" s="1"/>
      <c r="G1912" s="1"/>
    </row>
    <row r="1913" s="51" customFormat="1" spans="5:7">
      <c r="E1913" s="1"/>
      <c r="F1913" s="1"/>
      <c r="G1913" s="1"/>
    </row>
    <row r="1914" s="51" customFormat="1" spans="5:7">
      <c r="E1914" s="1"/>
      <c r="F1914" s="1"/>
      <c r="G1914" s="1"/>
    </row>
    <row r="1915" s="51" customFormat="1" spans="5:7">
      <c r="E1915" s="1"/>
      <c r="F1915" s="1"/>
      <c r="G1915" s="1"/>
    </row>
    <row r="1916" s="51" customFormat="1" spans="5:7">
      <c r="E1916" s="1"/>
      <c r="F1916" s="1"/>
      <c r="G1916" s="1"/>
    </row>
    <row r="1917" s="51" customFormat="1" spans="5:7">
      <c r="E1917" s="1"/>
      <c r="F1917" s="1"/>
      <c r="G1917" s="1"/>
    </row>
    <row r="1918" s="51" customFormat="1" spans="5:7">
      <c r="E1918" s="1"/>
      <c r="F1918" s="1"/>
      <c r="G1918" s="1"/>
    </row>
    <row r="1919" s="51" customFormat="1" spans="5:7">
      <c r="E1919" s="1"/>
      <c r="F1919" s="1"/>
      <c r="G1919" s="1"/>
    </row>
    <row r="1920" s="51" customFormat="1" spans="5:7">
      <c r="E1920" s="1"/>
      <c r="F1920" s="1"/>
      <c r="G1920" s="1"/>
    </row>
    <row r="1921" s="51" customFormat="1" spans="5:7">
      <c r="E1921" s="1"/>
      <c r="F1921" s="1"/>
      <c r="G1921" s="1"/>
    </row>
  </sheetData>
  <mergeCells count="1">
    <mergeCell ref="A1:G1"/>
  </mergeCells>
  <printOptions horizontalCentered="1"/>
  <pageMargins left="0.979166666666667" right="0.979166666666667" top="0.979166666666667" bottom="1.01875" header="0.507638888888889" footer="0.790277777777778"/>
  <pageSetup paperSize="9" scale="72" firstPageNumber="8" orientation="landscape" useFirstPageNumber="1" horizontalDpi="600"/>
  <headerFooter alignWithMargins="0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39"/>
  <sheetViews>
    <sheetView showGridLines="0" showZeros="0" zoomScale="40" zoomScaleNormal="40" workbookViewId="0">
      <pane xSplit="1" ySplit="3" topLeftCell="B568" activePane="bottomRight" state="frozen"/>
      <selection/>
      <selection pane="topRight"/>
      <selection pane="bottomLeft"/>
      <selection pane="bottomRight" activeCell="R506" sqref="R506"/>
    </sheetView>
  </sheetViews>
  <sheetFormatPr defaultColWidth="9" defaultRowHeight="14.25"/>
  <cols>
    <col min="1" max="1" width="45.6833333333333" style="51" customWidth="1"/>
    <col min="2" max="2" width="14.375" style="118" customWidth="1"/>
    <col min="3" max="3" width="12.375" style="118" customWidth="1"/>
    <col min="4" max="4" width="14.7" style="118" customWidth="1"/>
    <col min="5" max="5" width="14.9833333333333" style="119" customWidth="1"/>
    <col min="6" max="6" width="14.875" style="1" customWidth="1"/>
    <col min="7" max="7" width="20.85" style="120" customWidth="1"/>
    <col min="8" max="8" width="12.625" style="51"/>
    <col min="9" max="9" width="12.375" style="118" hidden="1" customWidth="1"/>
    <col min="10" max="11" width="9" style="51" hidden="1" customWidth="1"/>
    <col min="12" max="12" width="12.625" style="51" hidden="1" customWidth="1"/>
    <col min="13" max="13" width="12.625" style="51"/>
    <col min="14" max="14" width="12.625" style="51" hidden="1" customWidth="1"/>
    <col min="15" max="16384" width="9" style="51"/>
  </cols>
  <sheetData>
    <row r="1" s="113" customFormat="1" ht="29.45" customHeight="1" spans="1:9">
      <c r="A1" s="40" t="s">
        <v>38</v>
      </c>
      <c r="B1" s="121"/>
      <c r="C1" s="121"/>
      <c r="D1" s="121"/>
      <c r="E1" s="122"/>
      <c r="F1" s="40"/>
      <c r="G1" s="123"/>
      <c r="I1" s="121"/>
    </row>
    <row r="2" s="51" customFormat="1" ht="18.95" customHeight="1" spans="1:9">
      <c r="A2" s="55" t="s">
        <v>39</v>
      </c>
      <c r="B2" s="124"/>
      <c r="C2" s="124"/>
      <c r="D2" s="124"/>
      <c r="E2" s="125"/>
      <c r="F2" s="56"/>
      <c r="G2" s="55" t="s">
        <v>6</v>
      </c>
      <c r="I2" s="124"/>
    </row>
    <row r="3" s="114" customFormat="1" ht="41" customHeight="1" spans="1:11">
      <c r="A3" s="58" t="s">
        <v>40</v>
      </c>
      <c r="B3" s="126" t="s">
        <v>41</v>
      </c>
      <c r="C3" s="126" t="s">
        <v>42</v>
      </c>
      <c r="D3" s="59" t="s">
        <v>43</v>
      </c>
      <c r="E3" s="127" t="s">
        <v>44</v>
      </c>
      <c r="F3" s="59" t="s">
        <v>45</v>
      </c>
      <c r="G3" s="59" t="s">
        <v>46</v>
      </c>
      <c r="I3" s="126" t="s">
        <v>47</v>
      </c>
      <c r="J3" s="114" t="s">
        <v>48</v>
      </c>
      <c r="K3" s="114" t="s">
        <v>49</v>
      </c>
    </row>
    <row r="4" s="115" customFormat="1" ht="30" customHeight="1" spans="1:11">
      <c r="A4" s="128" t="s">
        <v>50</v>
      </c>
      <c r="B4" s="61">
        <v>1239986</v>
      </c>
      <c r="C4" s="61">
        <v>1151558</v>
      </c>
      <c r="D4" s="61">
        <v>31530</v>
      </c>
      <c r="E4" s="129">
        <f t="shared" ref="E4:E6" si="0">C4/B4*100</f>
        <v>92.8686291619422</v>
      </c>
      <c r="F4" s="129">
        <f t="shared" ref="F4:F6" si="1">C4/I4*100</f>
        <v>119.79248804216</v>
      </c>
      <c r="G4" s="130"/>
      <c r="I4" s="61">
        <v>961294</v>
      </c>
      <c r="J4" s="135"/>
      <c r="K4" s="135"/>
    </row>
    <row r="5" s="116" customFormat="1" ht="29.5" customHeight="1" spans="1:11">
      <c r="A5" s="11" t="s">
        <v>51</v>
      </c>
      <c r="B5" s="20">
        <v>141746</v>
      </c>
      <c r="C5" s="20">
        <v>124689</v>
      </c>
      <c r="D5" s="20">
        <v>28851</v>
      </c>
      <c r="E5" s="131">
        <f t="shared" si="0"/>
        <v>87.9665034639425</v>
      </c>
      <c r="F5" s="131">
        <f t="shared" si="1"/>
        <v>113.277431546051</v>
      </c>
      <c r="G5" s="132"/>
      <c r="I5" s="46">
        <v>110074</v>
      </c>
      <c r="J5" s="46"/>
      <c r="K5" s="46">
        <v>13043</v>
      </c>
    </row>
    <row r="6" s="117" customFormat="1" ht="29.5" customHeight="1" spans="1:11">
      <c r="A6" s="11" t="s">
        <v>52</v>
      </c>
      <c r="B6" s="20">
        <v>2622</v>
      </c>
      <c r="C6" s="20">
        <v>2612</v>
      </c>
      <c r="D6" s="20"/>
      <c r="E6" s="131">
        <f t="shared" si="0"/>
        <v>99.6186117467582</v>
      </c>
      <c r="F6" s="131">
        <f t="shared" si="1"/>
        <v>98.9768851837817</v>
      </c>
      <c r="G6" s="132"/>
      <c r="I6" s="46">
        <v>2639</v>
      </c>
      <c r="J6" s="46"/>
      <c r="K6" s="46"/>
    </row>
    <row r="7" s="117" customFormat="1" ht="29.5" customHeight="1" spans="1:11">
      <c r="A7" s="11" t="s">
        <v>53</v>
      </c>
      <c r="B7" s="20">
        <f t="shared" ref="B7:B14" si="2">C7+J7+K7</f>
        <v>1510</v>
      </c>
      <c r="C7" s="20">
        <v>1510</v>
      </c>
      <c r="D7" s="20"/>
      <c r="E7" s="131"/>
      <c r="F7" s="131"/>
      <c r="G7" s="132"/>
      <c r="I7" s="46">
        <v>2035</v>
      </c>
      <c r="J7" s="46"/>
      <c r="K7" s="46"/>
    </row>
    <row r="8" s="117" customFormat="1" ht="29.5" customHeight="1" spans="1:11">
      <c r="A8" s="11" t="s">
        <v>54</v>
      </c>
      <c r="B8" s="20">
        <f t="shared" si="2"/>
        <v>558</v>
      </c>
      <c r="C8" s="20">
        <v>558</v>
      </c>
      <c r="D8" s="20"/>
      <c r="E8" s="131"/>
      <c r="F8" s="131"/>
      <c r="G8" s="132"/>
      <c r="I8" s="46">
        <v>371</v>
      </c>
      <c r="J8" s="46"/>
      <c r="K8" s="46"/>
    </row>
    <row r="9" s="117" customFormat="1" ht="29.5" customHeight="1" spans="1:11">
      <c r="A9" s="11" t="s">
        <v>55</v>
      </c>
      <c r="B9" s="20">
        <f t="shared" si="2"/>
        <v>284</v>
      </c>
      <c r="C9" s="20">
        <v>284</v>
      </c>
      <c r="D9" s="20"/>
      <c r="E9" s="131"/>
      <c r="F9" s="131"/>
      <c r="G9" s="132"/>
      <c r="I9" s="46"/>
      <c r="J9" s="46"/>
      <c r="K9" s="46"/>
    </row>
    <row r="10" s="117" customFormat="1" ht="29.5" hidden="1" customHeight="1" spans="1:11">
      <c r="A10" s="11" t="s">
        <v>56</v>
      </c>
      <c r="B10" s="20">
        <f t="shared" si="2"/>
        <v>0</v>
      </c>
      <c r="C10" s="20"/>
      <c r="D10" s="20"/>
      <c r="E10" s="131"/>
      <c r="F10" s="131"/>
      <c r="G10" s="132"/>
      <c r="I10" s="46">
        <v>159</v>
      </c>
      <c r="J10" s="46"/>
      <c r="K10" s="46"/>
    </row>
    <row r="11" s="117" customFormat="1" ht="29.5" customHeight="1" spans="1:11">
      <c r="A11" s="11" t="s">
        <v>57</v>
      </c>
      <c r="B11" s="20">
        <f t="shared" si="2"/>
        <v>117</v>
      </c>
      <c r="C11" s="20">
        <v>117</v>
      </c>
      <c r="D11" s="20"/>
      <c r="E11" s="131"/>
      <c r="F11" s="131"/>
      <c r="G11" s="132"/>
      <c r="I11" s="46">
        <v>74</v>
      </c>
      <c r="J11" s="46"/>
      <c r="K11" s="46"/>
    </row>
    <row r="12" s="117" customFormat="1" ht="29.5" customHeight="1" spans="1:11">
      <c r="A12" s="11" t="s">
        <v>58</v>
      </c>
      <c r="B12" s="20">
        <f t="shared" si="2"/>
        <v>49</v>
      </c>
      <c r="C12" s="20">
        <v>49</v>
      </c>
      <c r="D12" s="20"/>
      <c r="E12" s="131"/>
      <c r="F12" s="131"/>
      <c r="G12" s="132"/>
      <c r="I12" s="46"/>
      <c r="J12" s="46"/>
      <c r="K12" s="46"/>
    </row>
    <row r="13" s="117" customFormat="1" ht="29.5" customHeight="1" spans="1:11">
      <c r="A13" s="11" t="s">
        <v>59</v>
      </c>
      <c r="B13" s="20">
        <f t="shared" si="2"/>
        <v>94</v>
      </c>
      <c r="C13" s="20">
        <v>94</v>
      </c>
      <c r="D13" s="20"/>
      <c r="E13" s="131"/>
      <c r="F13" s="131"/>
      <c r="G13" s="132"/>
      <c r="I13" s="46"/>
      <c r="J13" s="46"/>
      <c r="K13" s="46"/>
    </row>
    <row r="14" s="117" customFormat="1" ht="29.5" customHeight="1" spans="1:11">
      <c r="A14" s="11" t="s">
        <v>60</v>
      </c>
      <c r="B14" s="20">
        <f t="shared" si="2"/>
        <v>10</v>
      </c>
      <c r="C14" s="20"/>
      <c r="D14" s="20"/>
      <c r="E14" s="131"/>
      <c r="F14" s="131"/>
      <c r="G14" s="132"/>
      <c r="I14" s="46"/>
      <c r="J14" s="46">
        <v>10</v>
      </c>
      <c r="K14" s="46"/>
    </row>
    <row r="15" s="117" customFormat="1" ht="29.5" customHeight="1" spans="1:11">
      <c r="A15" s="11" t="s">
        <v>61</v>
      </c>
      <c r="B15" s="20">
        <v>2086</v>
      </c>
      <c r="C15" s="20">
        <v>1886</v>
      </c>
      <c r="D15" s="20"/>
      <c r="E15" s="131">
        <f>C15/B15*100</f>
        <v>90.4122722914669</v>
      </c>
      <c r="F15" s="131">
        <f>C15/I15*100</f>
        <v>110.615835777126</v>
      </c>
      <c r="G15" s="132"/>
      <c r="I15" s="46">
        <v>1705</v>
      </c>
      <c r="J15" s="46"/>
      <c r="K15" s="46">
        <v>200</v>
      </c>
    </row>
    <row r="16" s="117" customFormat="1" ht="29.5" customHeight="1" spans="1:11">
      <c r="A16" s="11" t="s">
        <v>53</v>
      </c>
      <c r="B16" s="20">
        <f t="shared" ref="B16:B26" si="3">C16+J16+K16</f>
        <v>1952</v>
      </c>
      <c r="C16" s="20">
        <v>1752</v>
      </c>
      <c r="D16" s="20"/>
      <c r="E16" s="131"/>
      <c r="F16" s="131"/>
      <c r="G16" s="132"/>
      <c r="I16" s="46">
        <v>1505</v>
      </c>
      <c r="J16" s="46"/>
      <c r="K16" s="46">
        <v>200</v>
      </c>
    </row>
    <row r="17" s="117" customFormat="1" ht="29.5" customHeight="1" spans="1:11">
      <c r="A17" s="11" t="s">
        <v>62</v>
      </c>
      <c r="B17" s="20">
        <f t="shared" si="3"/>
        <v>134</v>
      </c>
      <c r="C17" s="20">
        <v>134</v>
      </c>
      <c r="D17" s="20"/>
      <c r="E17" s="131"/>
      <c r="F17" s="131"/>
      <c r="G17" s="132"/>
      <c r="I17" s="46">
        <v>200</v>
      </c>
      <c r="J17" s="46"/>
      <c r="K17" s="46"/>
    </row>
    <row r="18" s="117" customFormat="1" ht="29.5" customHeight="1" spans="1:11">
      <c r="A18" s="11" t="s">
        <v>63</v>
      </c>
      <c r="B18" s="20">
        <v>52251</v>
      </c>
      <c r="C18" s="20">
        <v>40728</v>
      </c>
      <c r="D18" s="20">
        <v>1157</v>
      </c>
      <c r="E18" s="131">
        <f>C18/B18*100</f>
        <v>77.9468335534248</v>
      </c>
      <c r="F18" s="131">
        <f>C18/I18*100</f>
        <v>122.31365247162</v>
      </c>
      <c r="G18" s="132"/>
      <c r="I18" s="46">
        <v>33298</v>
      </c>
      <c r="J18" s="46"/>
      <c r="K18" s="46">
        <v>11522.74174</v>
      </c>
    </row>
    <row r="19" s="117" customFormat="1" ht="29.5" customHeight="1" spans="1:11">
      <c r="A19" s="11" t="s">
        <v>53</v>
      </c>
      <c r="B19" s="20">
        <f t="shared" si="3"/>
        <v>2630</v>
      </c>
      <c r="C19" s="20">
        <v>2630</v>
      </c>
      <c r="D19" s="20"/>
      <c r="E19" s="131"/>
      <c r="F19" s="131"/>
      <c r="G19" s="132"/>
      <c r="I19" s="46">
        <v>2966</v>
      </c>
      <c r="J19" s="46"/>
      <c r="K19" s="46"/>
    </row>
    <row r="20" s="117" customFormat="1" ht="29.5" customHeight="1" spans="1:11">
      <c r="A20" s="11" t="s">
        <v>54</v>
      </c>
      <c r="B20" s="20">
        <f t="shared" si="3"/>
        <v>1946</v>
      </c>
      <c r="C20" s="20">
        <v>1946</v>
      </c>
      <c r="D20" s="20"/>
      <c r="E20" s="131"/>
      <c r="F20" s="131"/>
      <c r="G20" s="132"/>
      <c r="I20" s="46"/>
      <c r="J20" s="46"/>
      <c r="K20" s="46"/>
    </row>
    <row r="21" s="117" customFormat="1" ht="29.5" customHeight="1" spans="1:11">
      <c r="A21" s="11" t="s">
        <v>56</v>
      </c>
      <c r="B21" s="20">
        <f t="shared" si="3"/>
        <v>23518.5684</v>
      </c>
      <c r="C21" s="20">
        <v>22709</v>
      </c>
      <c r="D21" s="20"/>
      <c r="E21" s="131"/>
      <c r="F21" s="131"/>
      <c r="G21" s="132"/>
      <c r="I21" s="46">
        <v>21659</v>
      </c>
      <c r="J21" s="136"/>
      <c r="K21" s="46">
        <v>809.5684</v>
      </c>
    </row>
    <row r="22" s="117" customFormat="1" ht="29.5" customHeight="1" spans="1:11">
      <c r="A22" s="11" t="s">
        <v>64</v>
      </c>
      <c r="B22" s="20">
        <f t="shared" si="3"/>
        <v>87</v>
      </c>
      <c r="C22" s="20">
        <v>87</v>
      </c>
      <c r="D22" s="20"/>
      <c r="E22" s="131"/>
      <c r="F22" s="131"/>
      <c r="G22" s="132"/>
      <c r="I22" s="46"/>
      <c r="J22" s="46"/>
      <c r="K22" s="46"/>
    </row>
    <row r="23" s="117" customFormat="1" ht="29.5" customHeight="1" spans="1:11">
      <c r="A23" s="11" t="s">
        <v>65</v>
      </c>
      <c r="B23" s="20">
        <f t="shared" si="3"/>
        <v>3175.93024</v>
      </c>
      <c r="C23" s="20">
        <v>2404</v>
      </c>
      <c r="D23" s="20"/>
      <c r="E23" s="131"/>
      <c r="F23" s="131"/>
      <c r="G23" s="132"/>
      <c r="I23" s="46">
        <v>1029</v>
      </c>
      <c r="J23" s="46"/>
      <c r="K23" s="46">
        <v>771.93024</v>
      </c>
    </row>
    <row r="24" s="117" customFormat="1" ht="29.5" customHeight="1" spans="1:11">
      <c r="A24" s="11" t="s">
        <v>66</v>
      </c>
      <c r="B24" s="20">
        <f t="shared" si="3"/>
        <v>1107</v>
      </c>
      <c r="C24" s="20">
        <v>1107</v>
      </c>
      <c r="D24" s="20"/>
      <c r="E24" s="131"/>
      <c r="F24" s="131"/>
      <c r="G24" s="132"/>
      <c r="I24" s="46">
        <v>951</v>
      </c>
      <c r="J24" s="46"/>
      <c r="K24" s="46"/>
    </row>
    <row r="25" s="117" customFormat="1" ht="29.5" customHeight="1" spans="1:11">
      <c r="A25" s="11" t="s">
        <v>67</v>
      </c>
      <c r="B25" s="20">
        <f t="shared" si="3"/>
        <v>4520.942</v>
      </c>
      <c r="C25" s="20">
        <v>4457</v>
      </c>
      <c r="D25" s="20">
        <v>1157</v>
      </c>
      <c r="E25" s="131"/>
      <c r="F25" s="131"/>
      <c r="G25" s="132"/>
      <c r="I25" s="46">
        <v>3577</v>
      </c>
      <c r="J25" s="46"/>
      <c r="K25" s="46">
        <v>63.942</v>
      </c>
    </row>
    <row r="26" s="117" customFormat="1" ht="29.5" customHeight="1" spans="1:11">
      <c r="A26" s="11" t="s">
        <v>68</v>
      </c>
      <c r="B26" s="20">
        <f t="shared" si="3"/>
        <v>15265.3011</v>
      </c>
      <c r="C26" s="20">
        <v>5388</v>
      </c>
      <c r="D26" s="20"/>
      <c r="E26" s="131"/>
      <c r="F26" s="131"/>
      <c r="G26" s="132"/>
      <c r="I26" s="46">
        <v>3116</v>
      </c>
      <c r="J26" s="46"/>
      <c r="K26" s="46">
        <v>9877.3011</v>
      </c>
    </row>
    <row r="27" s="117" customFormat="1" ht="29.5" customHeight="1" spans="1:11">
      <c r="A27" s="11" t="s">
        <v>69</v>
      </c>
      <c r="B27" s="20">
        <v>4949</v>
      </c>
      <c r="C27" s="20">
        <v>4554</v>
      </c>
      <c r="D27" s="20"/>
      <c r="E27" s="131">
        <f>C27/B27*100</f>
        <v>92.0185896140634</v>
      </c>
      <c r="F27" s="131">
        <f>C27/I27*100</f>
        <v>91.7220543806647</v>
      </c>
      <c r="G27" s="132"/>
      <c r="I27" s="46">
        <v>4965</v>
      </c>
      <c r="J27" s="46"/>
      <c r="K27" s="46">
        <v>395</v>
      </c>
    </row>
    <row r="28" s="117" customFormat="1" ht="29.5" customHeight="1" spans="1:11">
      <c r="A28" s="11" t="s">
        <v>53</v>
      </c>
      <c r="B28" s="20">
        <f t="shared" ref="B28:B31" si="4">C28+J28+K28</f>
        <v>1878</v>
      </c>
      <c r="C28" s="20">
        <v>1878</v>
      </c>
      <c r="D28" s="20"/>
      <c r="E28" s="131"/>
      <c r="F28" s="131"/>
      <c r="G28" s="132"/>
      <c r="I28" s="46">
        <v>1735</v>
      </c>
      <c r="J28" s="46"/>
      <c r="K28" s="46"/>
    </row>
    <row r="29" s="117" customFormat="1" ht="29.5" customHeight="1" spans="1:11">
      <c r="A29" s="11" t="s">
        <v>54</v>
      </c>
      <c r="B29" s="20">
        <f t="shared" si="4"/>
        <v>15</v>
      </c>
      <c r="C29" s="20">
        <v>15</v>
      </c>
      <c r="D29" s="20"/>
      <c r="E29" s="131"/>
      <c r="F29" s="131"/>
      <c r="G29" s="132"/>
      <c r="I29" s="46"/>
      <c r="J29" s="46"/>
      <c r="K29" s="46"/>
    </row>
    <row r="30" s="117" customFormat="1" ht="29.5" customHeight="1" spans="1:11">
      <c r="A30" s="11" t="s">
        <v>67</v>
      </c>
      <c r="B30" s="20">
        <f t="shared" si="4"/>
        <v>103</v>
      </c>
      <c r="C30" s="20">
        <v>103</v>
      </c>
      <c r="D30" s="20"/>
      <c r="E30" s="131"/>
      <c r="F30" s="131"/>
      <c r="G30" s="132"/>
      <c r="I30" s="46">
        <v>96</v>
      </c>
      <c r="J30" s="46"/>
      <c r="K30" s="46"/>
    </row>
    <row r="31" s="117" customFormat="1" ht="29.5" customHeight="1" spans="1:11">
      <c r="A31" s="11" t="s">
        <v>70</v>
      </c>
      <c r="B31" s="20">
        <f t="shared" si="4"/>
        <v>2953</v>
      </c>
      <c r="C31" s="20">
        <v>2558</v>
      </c>
      <c r="D31" s="20"/>
      <c r="E31" s="131"/>
      <c r="F31" s="131"/>
      <c r="G31" s="132"/>
      <c r="I31" s="46">
        <v>3134</v>
      </c>
      <c r="J31" s="46"/>
      <c r="K31" s="46">
        <v>395</v>
      </c>
    </row>
    <row r="32" s="117" customFormat="1" ht="29.5" customHeight="1" spans="1:11">
      <c r="A32" s="11" t="s">
        <v>71</v>
      </c>
      <c r="B32" s="20">
        <v>2344</v>
      </c>
      <c r="C32" s="20">
        <v>2332</v>
      </c>
      <c r="D32" s="20"/>
      <c r="E32" s="131">
        <f>C32/B32*100</f>
        <v>99.4880546075085</v>
      </c>
      <c r="F32" s="131">
        <f>C32/I32*100</f>
        <v>111.95391262602</v>
      </c>
      <c r="G32" s="132"/>
      <c r="I32" s="46">
        <v>2083</v>
      </c>
      <c r="J32" s="46"/>
      <c r="K32" s="46">
        <v>11.782836</v>
      </c>
    </row>
    <row r="33" s="117" customFormat="1" ht="29.5" customHeight="1" spans="1:11">
      <c r="A33" s="11" t="s">
        <v>53</v>
      </c>
      <c r="B33" s="20">
        <f t="shared" ref="B33:B38" si="5">C33+J33+K33</f>
        <v>1753</v>
      </c>
      <c r="C33" s="20">
        <v>1753</v>
      </c>
      <c r="D33" s="20"/>
      <c r="E33" s="131"/>
      <c r="F33" s="131"/>
      <c r="G33" s="132"/>
      <c r="I33" s="46">
        <v>1873</v>
      </c>
      <c r="J33" s="46"/>
      <c r="K33" s="46"/>
    </row>
    <row r="34" s="117" customFormat="1" ht="29.5" customHeight="1" spans="1:11">
      <c r="A34" s="11" t="s">
        <v>54</v>
      </c>
      <c r="B34" s="20">
        <f t="shared" si="5"/>
        <v>29.2663</v>
      </c>
      <c r="C34" s="20">
        <v>29</v>
      </c>
      <c r="D34" s="20"/>
      <c r="E34" s="131"/>
      <c r="F34" s="131"/>
      <c r="G34" s="132"/>
      <c r="I34" s="46"/>
      <c r="J34" s="46"/>
      <c r="K34" s="46">
        <v>0.2663</v>
      </c>
    </row>
    <row r="35" s="117" customFormat="1" ht="29.5" hidden="1" customHeight="1" spans="1:11">
      <c r="A35" s="11" t="s">
        <v>72</v>
      </c>
      <c r="B35" s="20">
        <f t="shared" si="5"/>
        <v>0</v>
      </c>
      <c r="C35" s="20"/>
      <c r="D35" s="20"/>
      <c r="E35" s="131"/>
      <c r="F35" s="131"/>
      <c r="G35" s="132"/>
      <c r="I35" s="46">
        <v>31</v>
      </c>
      <c r="J35" s="46"/>
      <c r="K35" s="46"/>
    </row>
    <row r="36" s="117" customFormat="1" ht="29.5" customHeight="1" spans="1:11">
      <c r="A36" s="11" t="s">
        <v>73</v>
      </c>
      <c r="B36" s="20">
        <f t="shared" si="5"/>
        <v>236.690036</v>
      </c>
      <c r="C36" s="20">
        <v>229</v>
      </c>
      <c r="D36" s="20"/>
      <c r="E36" s="131"/>
      <c r="F36" s="131"/>
      <c r="G36" s="132"/>
      <c r="I36" s="46">
        <v>26</v>
      </c>
      <c r="J36" s="46"/>
      <c r="K36" s="46">
        <v>7.690036</v>
      </c>
    </row>
    <row r="37" s="117" customFormat="1" ht="29.5" customHeight="1" spans="1:11">
      <c r="A37" s="11" t="s">
        <v>74</v>
      </c>
      <c r="B37" s="20">
        <f t="shared" si="5"/>
        <v>81.8265</v>
      </c>
      <c r="C37" s="20">
        <v>78</v>
      </c>
      <c r="D37" s="20"/>
      <c r="E37" s="133"/>
      <c r="F37" s="133"/>
      <c r="G37" s="134"/>
      <c r="I37" s="46">
        <v>28</v>
      </c>
      <c r="J37" s="46"/>
      <c r="K37" s="46">
        <v>3.8265</v>
      </c>
    </row>
    <row r="38" s="117" customFormat="1" ht="29.5" customHeight="1" spans="1:11">
      <c r="A38" s="11" t="s">
        <v>75</v>
      </c>
      <c r="B38" s="20">
        <f t="shared" si="5"/>
        <v>243</v>
      </c>
      <c r="C38" s="20">
        <v>243</v>
      </c>
      <c r="D38" s="20"/>
      <c r="E38" s="131"/>
      <c r="F38" s="131"/>
      <c r="G38" s="132"/>
      <c r="I38" s="46">
        <v>125</v>
      </c>
      <c r="J38" s="46"/>
      <c r="K38" s="46"/>
    </row>
    <row r="39" s="117" customFormat="1" ht="29.5" customHeight="1" spans="1:11">
      <c r="A39" s="11" t="s">
        <v>76</v>
      </c>
      <c r="B39" s="20">
        <v>3916</v>
      </c>
      <c r="C39" s="20">
        <v>3697</v>
      </c>
      <c r="D39" s="20"/>
      <c r="E39" s="131">
        <f>C39/B39*100</f>
        <v>94.4075587334014</v>
      </c>
      <c r="F39" s="131">
        <f>C39/I39*100</f>
        <v>105.088118249005</v>
      </c>
      <c r="G39" s="132"/>
      <c r="I39" s="46">
        <v>3518</v>
      </c>
      <c r="J39" s="46"/>
      <c r="K39" s="46">
        <v>219.4988</v>
      </c>
    </row>
    <row r="40" s="117" customFormat="1" ht="29.5" customHeight="1" spans="1:11">
      <c r="A40" s="11" t="s">
        <v>53</v>
      </c>
      <c r="B40" s="20">
        <f t="shared" ref="B40:B43" si="6">C40+J40+K40</f>
        <v>1573.02</v>
      </c>
      <c r="C40" s="20">
        <v>1358</v>
      </c>
      <c r="D40" s="20"/>
      <c r="E40" s="131"/>
      <c r="F40" s="131"/>
      <c r="G40" s="132"/>
      <c r="I40" s="46">
        <v>1107</v>
      </c>
      <c r="J40" s="46"/>
      <c r="K40" s="46">
        <v>215.02</v>
      </c>
    </row>
    <row r="41" s="117" customFormat="1" ht="29.5" customHeight="1" spans="1:11">
      <c r="A41" s="11" t="s">
        <v>54</v>
      </c>
      <c r="B41" s="20">
        <f t="shared" si="6"/>
        <v>67.4788</v>
      </c>
      <c r="C41" s="20">
        <v>63</v>
      </c>
      <c r="D41" s="20"/>
      <c r="E41" s="131"/>
      <c r="F41" s="131"/>
      <c r="G41" s="132"/>
      <c r="I41" s="46"/>
      <c r="J41" s="46"/>
      <c r="K41" s="46">
        <v>4.4788</v>
      </c>
    </row>
    <row r="42" s="117" customFormat="1" ht="29.5" customHeight="1" spans="1:11">
      <c r="A42" s="11" t="s">
        <v>77</v>
      </c>
      <c r="B42" s="20">
        <f t="shared" si="6"/>
        <v>208</v>
      </c>
      <c r="C42" s="20">
        <v>208</v>
      </c>
      <c r="D42" s="20"/>
      <c r="E42" s="131"/>
      <c r="F42" s="131"/>
      <c r="G42" s="132"/>
      <c r="I42" s="46"/>
      <c r="J42" s="46"/>
      <c r="K42" s="46"/>
    </row>
    <row r="43" s="117" customFormat="1" ht="29.5" customHeight="1" spans="1:11">
      <c r="A43" s="11" t="s">
        <v>67</v>
      </c>
      <c r="B43" s="20">
        <f t="shared" si="6"/>
        <v>2068</v>
      </c>
      <c r="C43" s="20">
        <v>2068</v>
      </c>
      <c r="D43" s="20"/>
      <c r="E43" s="131"/>
      <c r="F43" s="131"/>
      <c r="G43" s="132"/>
      <c r="I43" s="46">
        <v>2411</v>
      </c>
      <c r="J43" s="46"/>
      <c r="K43" s="46"/>
    </row>
    <row r="44" s="117" customFormat="1" ht="29.5" customHeight="1" spans="1:11">
      <c r="A44" s="11" t="s">
        <v>78</v>
      </c>
      <c r="B44" s="20">
        <v>4173</v>
      </c>
      <c r="C44" s="20">
        <v>4173</v>
      </c>
      <c r="D44" s="20"/>
      <c r="E44" s="131">
        <f>C44/B44*100</f>
        <v>100</v>
      </c>
      <c r="F44" s="131">
        <f>C44/I44*100</f>
        <v>95.3392734749829</v>
      </c>
      <c r="G44" s="132"/>
      <c r="I44" s="46">
        <v>4377</v>
      </c>
      <c r="J44" s="46"/>
      <c r="K44" s="46"/>
    </row>
    <row r="45" s="117" customFormat="1" ht="29.5" customHeight="1" spans="1:11">
      <c r="A45" s="11" t="s">
        <v>53</v>
      </c>
      <c r="B45" s="20">
        <f t="shared" ref="B45:B50" si="7">C45+J45+K45</f>
        <v>2173</v>
      </c>
      <c r="C45" s="20">
        <v>2173</v>
      </c>
      <c r="D45" s="20"/>
      <c r="E45" s="131"/>
      <c r="F45" s="131"/>
      <c r="G45" s="132"/>
      <c r="I45" s="46">
        <v>2377</v>
      </c>
      <c r="J45" s="46"/>
      <c r="K45" s="46"/>
    </row>
    <row r="46" s="117" customFormat="1" ht="29.5" customHeight="1" spans="1:11">
      <c r="A46" s="11" t="s">
        <v>79</v>
      </c>
      <c r="B46" s="20">
        <f t="shared" si="7"/>
        <v>2000</v>
      </c>
      <c r="C46" s="20">
        <v>2000</v>
      </c>
      <c r="D46" s="20"/>
      <c r="E46" s="131"/>
      <c r="F46" s="131"/>
      <c r="G46" s="132"/>
      <c r="I46" s="46">
        <v>2000</v>
      </c>
      <c r="J46" s="46"/>
      <c r="K46" s="46"/>
    </row>
    <row r="47" s="117" customFormat="1" ht="29.5" customHeight="1" spans="1:11">
      <c r="A47" s="11" t="s">
        <v>80</v>
      </c>
      <c r="B47" s="20">
        <v>1705</v>
      </c>
      <c r="C47" s="20">
        <v>1703</v>
      </c>
      <c r="D47" s="20"/>
      <c r="E47" s="131">
        <f>C47/B47*100</f>
        <v>99.8826979472141</v>
      </c>
      <c r="F47" s="131">
        <f>C47/I47*100</f>
        <v>90.8266666666667</v>
      </c>
      <c r="G47" s="132"/>
      <c r="I47" s="46">
        <v>1875</v>
      </c>
      <c r="J47" s="46"/>
      <c r="K47" s="46">
        <v>1.777942</v>
      </c>
    </row>
    <row r="48" s="117" customFormat="1" ht="29.5" customHeight="1" spans="1:11">
      <c r="A48" s="11" t="s">
        <v>53</v>
      </c>
      <c r="B48" s="20">
        <f t="shared" si="7"/>
        <v>1121</v>
      </c>
      <c r="C48" s="20">
        <v>1121</v>
      </c>
      <c r="D48" s="20"/>
      <c r="E48" s="131"/>
      <c r="F48" s="131"/>
      <c r="G48" s="132"/>
      <c r="I48" s="46">
        <v>1488</v>
      </c>
      <c r="J48" s="46"/>
      <c r="K48" s="46"/>
    </row>
    <row r="49" s="117" customFormat="1" ht="29.5" customHeight="1" spans="1:11">
      <c r="A49" s="11" t="s">
        <v>54</v>
      </c>
      <c r="B49" s="20">
        <f t="shared" si="7"/>
        <v>188.777942</v>
      </c>
      <c r="C49" s="20">
        <v>187</v>
      </c>
      <c r="D49" s="20"/>
      <c r="E49" s="131"/>
      <c r="F49" s="131"/>
      <c r="G49" s="132"/>
      <c r="I49" s="46">
        <v>12</v>
      </c>
      <c r="J49" s="46"/>
      <c r="K49" s="46">
        <v>1.777942</v>
      </c>
    </row>
    <row r="50" s="117" customFormat="1" ht="29.5" customHeight="1" spans="1:11">
      <c r="A50" s="11" t="s">
        <v>67</v>
      </c>
      <c r="B50" s="20">
        <f t="shared" si="7"/>
        <v>395</v>
      </c>
      <c r="C50" s="20">
        <v>395</v>
      </c>
      <c r="D50" s="20"/>
      <c r="E50" s="131"/>
      <c r="F50" s="131"/>
      <c r="G50" s="132"/>
      <c r="I50" s="46">
        <v>375</v>
      </c>
      <c r="J50" s="46"/>
      <c r="K50" s="46"/>
    </row>
    <row r="51" s="117" customFormat="1" ht="29.5" customHeight="1" spans="1:11">
      <c r="A51" s="11" t="s">
        <v>81</v>
      </c>
      <c r="B51" s="20">
        <v>7815</v>
      </c>
      <c r="C51" s="20">
        <v>7815</v>
      </c>
      <c r="D51" s="20"/>
      <c r="E51" s="131">
        <f>C51/B51*100</f>
        <v>100</v>
      </c>
      <c r="F51" s="131">
        <f>C51/I51*100</f>
        <v>84.7797786938598</v>
      </c>
      <c r="G51" s="132"/>
      <c r="I51" s="46">
        <v>9218</v>
      </c>
      <c r="J51" s="46"/>
      <c r="K51" s="46">
        <v>0.0675</v>
      </c>
    </row>
    <row r="52" s="117" customFormat="1" ht="29.5" customHeight="1" spans="1:11">
      <c r="A52" s="11" t="s">
        <v>53</v>
      </c>
      <c r="B52" s="20">
        <f t="shared" ref="B52:B55" si="8">C52+J52+K52</f>
        <v>7516</v>
      </c>
      <c r="C52" s="20">
        <v>7516</v>
      </c>
      <c r="D52" s="20"/>
      <c r="E52" s="131"/>
      <c r="F52" s="131"/>
      <c r="G52" s="132"/>
      <c r="I52" s="46">
        <v>8290</v>
      </c>
      <c r="J52" s="46"/>
      <c r="K52" s="46"/>
    </row>
    <row r="53" s="117" customFormat="1" ht="29.5" customHeight="1" spans="1:11">
      <c r="A53" s="11" t="s">
        <v>54</v>
      </c>
      <c r="B53" s="20">
        <f t="shared" si="8"/>
        <v>119</v>
      </c>
      <c r="C53" s="20">
        <v>119</v>
      </c>
      <c r="D53" s="20"/>
      <c r="E53" s="131"/>
      <c r="F53" s="131"/>
      <c r="G53" s="132"/>
      <c r="I53" s="46">
        <v>923</v>
      </c>
      <c r="J53" s="46"/>
      <c r="K53" s="46"/>
    </row>
    <row r="54" s="117" customFormat="1" ht="29.5" customHeight="1" spans="1:11">
      <c r="A54" s="11" t="s">
        <v>82</v>
      </c>
      <c r="B54" s="20">
        <f t="shared" si="8"/>
        <v>5</v>
      </c>
      <c r="C54" s="20">
        <v>5</v>
      </c>
      <c r="D54" s="20"/>
      <c r="E54" s="131"/>
      <c r="F54" s="131"/>
      <c r="G54" s="132"/>
      <c r="I54" s="46">
        <v>5</v>
      </c>
      <c r="J54" s="46"/>
      <c r="K54" s="46"/>
    </row>
    <row r="55" s="117" customFormat="1" ht="29.5" customHeight="1" spans="1:11">
      <c r="A55" s="11" t="s">
        <v>83</v>
      </c>
      <c r="B55" s="20">
        <f t="shared" si="8"/>
        <v>175.0675</v>
      </c>
      <c r="C55" s="20">
        <v>175</v>
      </c>
      <c r="D55" s="20"/>
      <c r="E55" s="131"/>
      <c r="F55" s="131"/>
      <c r="G55" s="132"/>
      <c r="I55" s="46"/>
      <c r="J55" s="46"/>
      <c r="K55" s="46">
        <v>0.0675</v>
      </c>
    </row>
    <row r="56" s="117" customFormat="1" ht="29.5" customHeight="1" spans="1:11">
      <c r="A56" s="11" t="s">
        <v>84</v>
      </c>
      <c r="B56" s="20">
        <v>34051</v>
      </c>
      <c r="C56" s="20">
        <v>30021</v>
      </c>
      <c r="D56" s="20">
        <v>27660</v>
      </c>
      <c r="E56" s="131">
        <f>C56/B56*100</f>
        <v>88.1648116061202</v>
      </c>
      <c r="F56" s="131">
        <f>C56/I56*100</f>
        <v>115.964925834363</v>
      </c>
      <c r="G56" s="132"/>
      <c r="I56" s="46">
        <v>25888</v>
      </c>
      <c r="J56" s="46"/>
      <c r="K56" s="46">
        <v>30</v>
      </c>
    </row>
    <row r="57" s="117" customFormat="1" ht="29.5" customHeight="1" spans="1:11">
      <c r="A57" s="11" t="s">
        <v>53</v>
      </c>
      <c r="B57" s="20">
        <f t="shared" ref="B57:B60" si="9">C57+J57+K57</f>
        <v>561</v>
      </c>
      <c r="C57" s="20">
        <v>561</v>
      </c>
      <c r="D57" s="20"/>
      <c r="E57" s="131"/>
      <c r="F57" s="131"/>
      <c r="G57" s="132"/>
      <c r="I57" s="46">
        <v>601</v>
      </c>
      <c r="J57" s="46"/>
      <c r="K57" s="46"/>
    </row>
    <row r="58" s="117" customFormat="1" ht="29.5" customHeight="1" spans="1:11">
      <c r="A58" s="11" t="s">
        <v>85</v>
      </c>
      <c r="B58" s="20">
        <f t="shared" si="9"/>
        <v>690</v>
      </c>
      <c r="C58" s="20">
        <v>489</v>
      </c>
      <c r="D58" s="20">
        <v>121</v>
      </c>
      <c r="E58" s="131"/>
      <c r="F58" s="131"/>
      <c r="G58" s="132"/>
      <c r="I58" s="46">
        <v>361</v>
      </c>
      <c r="J58" s="46">
        <v>171</v>
      </c>
      <c r="K58" s="46">
        <v>30</v>
      </c>
    </row>
    <row r="59" s="117" customFormat="1" ht="29.5" customHeight="1" spans="1:11">
      <c r="A59" s="11" t="s">
        <v>67</v>
      </c>
      <c r="B59" s="20">
        <f t="shared" si="9"/>
        <v>294</v>
      </c>
      <c r="C59" s="20">
        <v>294</v>
      </c>
      <c r="D59" s="20">
        <v>0</v>
      </c>
      <c r="E59" s="131"/>
      <c r="F59" s="131"/>
      <c r="G59" s="132"/>
      <c r="I59" s="46">
        <v>236</v>
      </c>
      <c r="J59" s="46"/>
      <c r="K59" s="46"/>
    </row>
    <row r="60" s="117" customFormat="1" ht="29.5" customHeight="1" spans="1:11">
      <c r="A60" s="11" t="s">
        <v>86</v>
      </c>
      <c r="B60" s="20">
        <f t="shared" si="9"/>
        <v>32506</v>
      </c>
      <c r="C60" s="20">
        <v>28677</v>
      </c>
      <c r="D60" s="20">
        <v>27539</v>
      </c>
      <c r="E60" s="131"/>
      <c r="F60" s="131"/>
      <c r="G60" s="132"/>
      <c r="I60" s="46">
        <v>24690</v>
      </c>
      <c r="J60" s="46">
        <f>4000-171</f>
        <v>3829</v>
      </c>
      <c r="K60" s="46"/>
    </row>
    <row r="61" s="117" customFormat="1" ht="29.5" customHeight="1" spans="1:11">
      <c r="A61" s="11" t="s">
        <v>87</v>
      </c>
      <c r="B61" s="20">
        <v>389</v>
      </c>
      <c r="C61" s="20">
        <v>389</v>
      </c>
      <c r="D61" s="20"/>
      <c r="E61" s="131">
        <f t="shared" ref="E61:E66" si="10">C61/B61*100</f>
        <v>100</v>
      </c>
      <c r="F61" s="131">
        <f t="shared" ref="F61:F66" si="11">C61/I61*100</f>
        <v>114.749262536873</v>
      </c>
      <c r="G61" s="132"/>
      <c r="I61" s="46">
        <v>339</v>
      </c>
      <c r="J61" s="46"/>
      <c r="K61" s="46"/>
    </row>
    <row r="62" s="117" customFormat="1" ht="29.5" customHeight="1" spans="1:11">
      <c r="A62" s="11" t="s">
        <v>88</v>
      </c>
      <c r="B62" s="20">
        <f t="shared" ref="B62:B65" si="12">C62+J62+K62</f>
        <v>389</v>
      </c>
      <c r="C62" s="20">
        <v>389</v>
      </c>
      <c r="D62" s="20"/>
      <c r="E62" s="131"/>
      <c r="F62" s="131"/>
      <c r="G62" s="132"/>
      <c r="I62" s="46">
        <v>339</v>
      </c>
      <c r="J62" s="46"/>
      <c r="K62" s="46"/>
    </row>
    <row r="63" s="117" customFormat="1" ht="29.5" customHeight="1" spans="1:11">
      <c r="A63" s="11" t="s">
        <v>89</v>
      </c>
      <c r="B63" s="20">
        <v>303</v>
      </c>
      <c r="C63" s="20">
        <v>303</v>
      </c>
      <c r="D63" s="20"/>
      <c r="E63" s="131">
        <f t="shared" si="10"/>
        <v>100</v>
      </c>
      <c r="F63" s="131">
        <f t="shared" si="11"/>
        <v>89.9109792284866</v>
      </c>
      <c r="G63" s="132"/>
      <c r="I63" s="46">
        <v>337</v>
      </c>
      <c r="J63" s="46"/>
      <c r="K63" s="46"/>
    </row>
    <row r="64" s="117" customFormat="1" ht="29.5" customHeight="1" spans="1:11">
      <c r="A64" s="11" t="s">
        <v>53</v>
      </c>
      <c r="B64" s="20">
        <f t="shared" si="12"/>
        <v>274</v>
      </c>
      <c r="C64" s="20">
        <v>274</v>
      </c>
      <c r="D64" s="20"/>
      <c r="E64" s="131"/>
      <c r="F64" s="131"/>
      <c r="G64" s="132"/>
      <c r="I64" s="46">
        <v>337</v>
      </c>
      <c r="J64" s="46"/>
      <c r="K64" s="46"/>
    </row>
    <row r="65" s="117" customFormat="1" ht="29.5" customHeight="1" spans="1:11">
      <c r="A65" s="11" t="s">
        <v>90</v>
      </c>
      <c r="B65" s="20">
        <f t="shared" si="12"/>
        <v>29</v>
      </c>
      <c r="C65" s="20">
        <v>29</v>
      </c>
      <c r="D65" s="20"/>
      <c r="E65" s="131"/>
      <c r="F65" s="131"/>
      <c r="G65" s="132"/>
      <c r="I65" s="46"/>
      <c r="J65" s="46"/>
      <c r="K65" s="46"/>
    </row>
    <row r="66" s="117" customFormat="1" ht="29.5" customHeight="1" spans="1:11">
      <c r="A66" s="11" t="s">
        <v>91</v>
      </c>
      <c r="B66" s="20">
        <v>451</v>
      </c>
      <c r="C66" s="20">
        <v>451</v>
      </c>
      <c r="D66" s="20"/>
      <c r="E66" s="131">
        <f t="shared" si="10"/>
        <v>100</v>
      </c>
      <c r="F66" s="131">
        <f t="shared" si="11"/>
        <v>112.189054726368</v>
      </c>
      <c r="G66" s="132"/>
      <c r="I66" s="46">
        <v>402</v>
      </c>
      <c r="J66" s="46"/>
      <c r="K66" s="46"/>
    </row>
    <row r="67" s="117" customFormat="1" ht="29.5" customHeight="1" spans="1:11">
      <c r="A67" s="11" t="s">
        <v>53</v>
      </c>
      <c r="B67" s="20">
        <f t="shared" ref="B67:B73" si="13">C67+J67+K67</f>
        <v>356</v>
      </c>
      <c r="C67" s="20">
        <v>356</v>
      </c>
      <c r="D67" s="20"/>
      <c r="E67" s="131"/>
      <c r="F67" s="131"/>
      <c r="G67" s="132"/>
      <c r="I67" s="46">
        <v>402</v>
      </c>
      <c r="J67" s="46"/>
      <c r="K67" s="46"/>
    </row>
    <row r="68" s="117" customFormat="1" ht="29.5" customHeight="1" spans="1:11">
      <c r="A68" s="11" t="s">
        <v>54</v>
      </c>
      <c r="B68" s="20">
        <f t="shared" si="13"/>
        <v>95</v>
      </c>
      <c r="C68" s="20">
        <v>95</v>
      </c>
      <c r="D68" s="20"/>
      <c r="E68" s="131"/>
      <c r="F68" s="131"/>
      <c r="G68" s="132"/>
      <c r="I68" s="46"/>
      <c r="J68" s="46"/>
      <c r="K68" s="46"/>
    </row>
    <row r="69" s="117" customFormat="1" ht="29.5" customHeight="1" spans="1:11">
      <c r="A69" s="11" t="s">
        <v>92</v>
      </c>
      <c r="B69" s="20">
        <v>3800</v>
      </c>
      <c r="C69" s="20">
        <v>3783</v>
      </c>
      <c r="D69" s="20"/>
      <c r="E69" s="131">
        <f>C69/B69*100</f>
        <v>99.5526315789474</v>
      </c>
      <c r="F69" s="131">
        <f>C69/I69*100</f>
        <v>120.019035532995</v>
      </c>
      <c r="G69" s="132"/>
      <c r="I69" s="46">
        <v>3152</v>
      </c>
      <c r="J69" s="46"/>
      <c r="K69" s="46">
        <v>17.2088</v>
      </c>
    </row>
    <row r="70" s="117" customFormat="1" ht="29.5" customHeight="1" spans="1:11">
      <c r="A70" s="11" t="s">
        <v>53</v>
      </c>
      <c r="B70" s="20">
        <f t="shared" si="13"/>
        <v>908.2088</v>
      </c>
      <c r="C70" s="20">
        <v>891</v>
      </c>
      <c r="D70" s="20"/>
      <c r="E70" s="131"/>
      <c r="F70" s="131"/>
      <c r="G70" s="132"/>
      <c r="I70" s="46">
        <v>700</v>
      </c>
      <c r="J70" s="46"/>
      <c r="K70" s="46">
        <v>17.2088</v>
      </c>
    </row>
    <row r="71" s="117" customFormat="1" ht="29.5" customHeight="1" spans="1:11">
      <c r="A71" s="11" t="s">
        <v>54</v>
      </c>
      <c r="B71" s="20">
        <f t="shared" si="13"/>
        <v>218</v>
      </c>
      <c r="C71" s="20">
        <v>218</v>
      </c>
      <c r="D71" s="20"/>
      <c r="E71" s="131"/>
      <c r="F71" s="131"/>
      <c r="G71" s="132"/>
      <c r="I71" s="46">
        <v>205</v>
      </c>
      <c r="J71" s="46"/>
      <c r="K71" s="46"/>
    </row>
    <row r="72" s="117" customFormat="1" ht="29.5" customHeight="1" spans="1:11">
      <c r="A72" s="11" t="s">
        <v>67</v>
      </c>
      <c r="B72" s="20">
        <f t="shared" si="13"/>
        <v>202</v>
      </c>
      <c r="C72" s="20">
        <v>202</v>
      </c>
      <c r="D72" s="20"/>
      <c r="E72" s="131"/>
      <c r="F72" s="131"/>
      <c r="G72" s="132"/>
      <c r="I72" s="46">
        <v>239</v>
      </c>
      <c r="J72" s="46"/>
      <c r="K72" s="46"/>
    </row>
    <row r="73" s="117" customFormat="1" ht="29.5" customHeight="1" spans="1:11">
      <c r="A73" s="11" t="s">
        <v>93</v>
      </c>
      <c r="B73" s="20">
        <f t="shared" si="13"/>
        <v>2472</v>
      </c>
      <c r="C73" s="20">
        <v>2472</v>
      </c>
      <c r="D73" s="20"/>
      <c r="E73" s="131"/>
      <c r="F73" s="131"/>
      <c r="G73" s="132"/>
      <c r="I73" s="46">
        <v>2008</v>
      </c>
      <c r="J73" s="46"/>
      <c r="K73" s="46"/>
    </row>
    <row r="74" s="117" customFormat="1" ht="29.5" customHeight="1" spans="1:11">
      <c r="A74" s="11" t="s">
        <v>94</v>
      </c>
      <c r="B74" s="20">
        <v>3925</v>
      </c>
      <c r="C74" s="20">
        <v>3912</v>
      </c>
      <c r="D74" s="20"/>
      <c r="E74" s="131">
        <f>C74/B74*100</f>
        <v>99.6687898089172</v>
      </c>
      <c r="F74" s="131">
        <f>C74/I74*100</f>
        <v>190.922401171303</v>
      </c>
      <c r="G74" s="132"/>
      <c r="I74" s="46">
        <v>2049</v>
      </c>
      <c r="J74" s="46"/>
      <c r="K74" s="46">
        <v>12.7</v>
      </c>
    </row>
    <row r="75" s="117" customFormat="1" ht="29.5" customHeight="1" spans="1:11">
      <c r="A75" s="11" t="s">
        <v>53</v>
      </c>
      <c r="B75" s="20">
        <f t="shared" ref="B75:B77" si="14">C75+J75+K75</f>
        <v>3447</v>
      </c>
      <c r="C75" s="20">
        <v>3447</v>
      </c>
      <c r="D75" s="20"/>
      <c r="E75" s="131"/>
      <c r="F75" s="131"/>
      <c r="G75" s="132"/>
      <c r="I75" s="46">
        <v>1985</v>
      </c>
      <c r="J75" s="46"/>
      <c r="K75" s="46"/>
    </row>
    <row r="76" s="117" customFormat="1" ht="29.5" customHeight="1" spans="1:11">
      <c r="A76" s="11" t="s">
        <v>54</v>
      </c>
      <c r="B76" s="20">
        <f t="shared" si="14"/>
        <v>477.7</v>
      </c>
      <c r="C76" s="20">
        <v>465</v>
      </c>
      <c r="D76" s="20"/>
      <c r="E76" s="131"/>
      <c r="F76" s="131"/>
      <c r="G76" s="132"/>
      <c r="I76" s="46"/>
      <c r="J76" s="46"/>
      <c r="K76" s="46">
        <v>12.7</v>
      </c>
    </row>
    <row r="77" s="117" customFormat="1" ht="29.5" hidden="1" customHeight="1" spans="1:11">
      <c r="A77" s="11" t="s">
        <v>67</v>
      </c>
      <c r="B77" s="20">
        <f t="shared" si="14"/>
        <v>0</v>
      </c>
      <c r="C77" s="20"/>
      <c r="D77" s="20"/>
      <c r="E77" s="131"/>
      <c r="F77" s="131"/>
      <c r="G77" s="132"/>
      <c r="I77" s="46">
        <v>64</v>
      </c>
      <c r="J77" s="46"/>
      <c r="K77" s="46"/>
    </row>
    <row r="78" s="117" customFormat="1" ht="29.5" customHeight="1" spans="1:11">
      <c r="A78" s="11" t="s">
        <v>95</v>
      </c>
      <c r="B78" s="20">
        <v>2353</v>
      </c>
      <c r="C78" s="20">
        <v>2345</v>
      </c>
      <c r="D78" s="20">
        <v>4</v>
      </c>
      <c r="E78" s="131">
        <f>C78/B78*100</f>
        <v>99.6600084997875</v>
      </c>
      <c r="F78" s="131">
        <f>C78/I78*100</f>
        <v>136.655011655012</v>
      </c>
      <c r="G78" s="132"/>
      <c r="I78" s="46">
        <v>1716</v>
      </c>
      <c r="J78" s="46"/>
      <c r="K78" s="46">
        <v>4.244</v>
      </c>
    </row>
    <row r="79" s="117" customFormat="1" ht="29.5" customHeight="1" spans="1:11">
      <c r="A79" s="11" t="s">
        <v>53</v>
      </c>
      <c r="B79" s="20">
        <f t="shared" ref="B79:B81" si="15">C79+J79+K79</f>
        <v>1405</v>
      </c>
      <c r="C79" s="20">
        <v>1405</v>
      </c>
      <c r="D79" s="20"/>
      <c r="E79" s="131"/>
      <c r="F79" s="131"/>
      <c r="G79" s="132"/>
      <c r="I79" s="46">
        <v>1313</v>
      </c>
      <c r="J79" s="46"/>
      <c r="K79" s="46"/>
    </row>
    <row r="80" s="117" customFormat="1" ht="29.5" customHeight="1" spans="1:11">
      <c r="A80" s="11" t="s">
        <v>54</v>
      </c>
      <c r="B80" s="20">
        <f t="shared" si="15"/>
        <v>230</v>
      </c>
      <c r="C80" s="20">
        <v>230</v>
      </c>
      <c r="D80" s="20"/>
      <c r="E80" s="131"/>
      <c r="F80" s="131"/>
      <c r="G80" s="132"/>
      <c r="I80" s="46"/>
      <c r="J80" s="46"/>
      <c r="K80" s="46"/>
    </row>
    <row r="81" s="117" customFormat="1" ht="29.5" customHeight="1" spans="1:11">
      <c r="A81" s="11" t="s">
        <v>96</v>
      </c>
      <c r="B81" s="20">
        <f t="shared" si="15"/>
        <v>722.244</v>
      </c>
      <c r="C81" s="20">
        <v>710</v>
      </c>
      <c r="D81" s="20">
        <v>4</v>
      </c>
      <c r="E81" s="131"/>
      <c r="F81" s="131"/>
      <c r="G81" s="132"/>
      <c r="I81" s="46">
        <v>403</v>
      </c>
      <c r="J81" s="46">
        <v>8</v>
      </c>
      <c r="K81" s="46">
        <v>4.244</v>
      </c>
    </row>
    <row r="82" s="117" customFormat="1" ht="29.5" customHeight="1" spans="1:11">
      <c r="A82" s="137" t="s">
        <v>97</v>
      </c>
      <c r="B82" s="20">
        <v>1245</v>
      </c>
      <c r="C82" s="20">
        <v>1245</v>
      </c>
      <c r="D82" s="20"/>
      <c r="E82" s="131">
        <f>C82/B82*100</f>
        <v>100</v>
      </c>
      <c r="F82" s="131">
        <f>C82/I82*100</f>
        <v>122.178606476938</v>
      </c>
      <c r="G82" s="132"/>
      <c r="I82" s="46">
        <v>1019</v>
      </c>
      <c r="J82" s="46"/>
      <c r="K82" s="46"/>
    </row>
    <row r="83" s="117" customFormat="1" ht="29.5" customHeight="1" spans="1:11">
      <c r="A83" s="137" t="s">
        <v>53</v>
      </c>
      <c r="B83" s="20">
        <f t="shared" ref="B83:B86" si="16">C83+J83+K83</f>
        <v>554</v>
      </c>
      <c r="C83" s="20">
        <v>554</v>
      </c>
      <c r="D83" s="20"/>
      <c r="E83" s="131"/>
      <c r="F83" s="131"/>
      <c r="G83" s="132"/>
      <c r="I83" s="46">
        <v>970</v>
      </c>
      <c r="J83" s="46"/>
      <c r="K83" s="46"/>
    </row>
    <row r="84" s="117" customFormat="1" ht="29.5" customHeight="1" spans="1:11">
      <c r="A84" s="137" t="s">
        <v>56</v>
      </c>
      <c r="B84" s="20">
        <f t="shared" si="16"/>
        <v>25</v>
      </c>
      <c r="C84" s="20">
        <v>25</v>
      </c>
      <c r="D84" s="20"/>
      <c r="E84" s="131"/>
      <c r="F84" s="131"/>
      <c r="G84" s="132"/>
      <c r="I84" s="46"/>
      <c r="J84" s="46"/>
      <c r="K84" s="46"/>
    </row>
    <row r="85" s="117" customFormat="1" ht="29.5" customHeight="1" spans="1:11">
      <c r="A85" s="137" t="s">
        <v>98</v>
      </c>
      <c r="B85" s="20">
        <f t="shared" si="16"/>
        <v>71</v>
      </c>
      <c r="C85" s="20">
        <v>71</v>
      </c>
      <c r="D85" s="20"/>
      <c r="E85" s="131"/>
      <c r="F85" s="131"/>
      <c r="G85" s="132"/>
      <c r="I85" s="46"/>
      <c r="J85" s="46"/>
      <c r="K85" s="46"/>
    </row>
    <row r="86" s="117" customFormat="1" ht="29.5" customHeight="1" spans="1:11">
      <c r="A86" s="137" t="s">
        <v>99</v>
      </c>
      <c r="B86" s="20">
        <f t="shared" si="16"/>
        <v>595</v>
      </c>
      <c r="C86" s="20">
        <v>595</v>
      </c>
      <c r="D86" s="20"/>
      <c r="E86" s="131"/>
      <c r="F86" s="131"/>
      <c r="G86" s="132"/>
      <c r="I86" s="46">
        <v>49</v>
      </c>
      <c r="J86" s="46"/>
      <c r="K86" s="46"/>
    </row>
    <row r="87" s="117" customFormat="1" ht="29.5" customHeight="1" spans="1:11">
      <c r="A87" s="137" t="s">
        <v>100</v>
      </c>
      <c r="B87" s="20">
        <v>1078</v>
      </c>
      <c r="C87" s="20">
        <v>1078</v>
      </c>
      <c r="D87" s="20"/>
      <c r="E87" s="131">
        <f>C87/B87*100</f>
        <v>100</v>
      </c>
      <c r="F87" s="131">
        <f>C87/I87*100</f>
        <v>116.289104638619</v>
      </c>
      <c r="G87" s="132"/>
      <c r="I87" s="46">
        <v>927</v>
      </c>
      <c r="J87" s="46"/>
      <c r="K87" s="46"/>
    </row>
    <row r="88" s="117" customFormat="1" ht="29.5" customHeight="1" spans="1:11">
      <c r="A88" s="138" t="s">
        <v>53</v>
      </c>
      <c r="B88" s="20">
        <f t="shared" ref="B88:B92" si="17">C88+J88+K88</f>
        <v>723</v>
      </c>
      <c r="C88" s="20">
        <v>723</v>
      </c>
      <c r="D88" s="20"/>
      <c r="E88" s="131"/>
      <c r="F88" s="131"/>
      <c r="G88" s="132"/>
      <c r="I88" s="46">
        <v>735</v>
      </c>
      <c r="J88" s="46"/>
      <c r="K88" s="46"/>
    </row>
    <row r="89" s="117" customFormat="1" ht="29.5" customHeight="1" spans="1:11">
      <c r="A89" s="137" t="s">
        <v>54</v>
      </c>
      <c r="B89" s="20">
        <f t="shared" si="17"/>
        <v>214</v>
      </c>
      <c r="C89" s="20">
        <v>214</v>
      </c>
      <c r="D89" s="20"/>
      <c r="E89" s="131"/>
      <c r="F89" s="131"/>
      <c r="G89" s="132"/>
      <c r="I89" s="46">
        <v>41</v>
      </c>
      <c r="J89" s="46"/>
      <c r="K89" s="46"/>
    </row>
    <row r="90" s="117" customFormat="1" ht="29.5" customHeight="1" spans="1:11">
      <c r="A90" s="137" t="s">
        <v>101</v>
      </c>
      <c r="B90" s="20">
        <f t="shared" si="17"/>
        <v>25</v>
      </c>
      <c r="C90" s="20">
        <v>25</v>
      </c>
      <c r="D90" s="20"/>
      <c r="E90" s="131"/>
      <c r="F90" s="131"/>
      <c r="G90" s="132"/>
      <c r="I90" s="46">
        <v>25</v>
      </c>
      <c r="J90" s="46"/>
      <c r="K90" s="46"/>
    </row>
    <row r="91" s="117" customFormat="1" ht="29.5" customHeight="1" spans="1:11">
      <c r="A91" s="137" t="s">
        <v>102</v>
      </c>
      <c r="B91" s="20">
        <f t="shared" si="17"/>
        <v>105</v>
      </c>
      <c r="C91" s="20">
        <v>105</v>
      </c>
      <c r="D91" s="20"/>
      <c r="E91" s="131"/>
      <c r="F91" s="131"/>
      <c r="G91" s="132"/>
      <c r="I91" s="46">
        <v>119</v>
      </c>
      <c r="J91" s="46"/>
      <c r="K91" s="46"/>
    </row>
    <row r="92" s="117" customFormat="1" ht="29.5" customHeight="1" spans="1:11">
      <c r="A92" s="137" t="s">
        <v>103</v>
      </c>
      <c r="B92" s="20">
        <f t="shared" si="17"/>
        <v>11</v>
      </c>
      <c r="C92" s="20">
        <v>11</v>
      </c>
      <c r="D92" s="20"/>
      <c r="E92" s="131"/>
      <c r="F92" s="131"/>
      <c r="G92" s="132"/>
      <c r="I92" s="46">
        <v>7</v>
      </c>
      <c r="J92" s="46"/>
      <c r="K92" s="46"/>
    </row>
    <row r="93" s="117" customFormat="1" ht="29.5" customHeight="1" spans="1:11">
      <c r="A93" s="137" t="s">
        <v>104</v>
      </c>
      <c r="B93" s="20">
        <v>4022</v>
      </c>
      <c r="C93" s="20">
        <v>3983</v>
      </c>
      <c r="D93" s="20"/>
      <c r="E93" s="131">
        <f>C93/B93*100</f>
        <v>99.0303331675783</v>
      </c>
      <c r="F93" s="131">
        <f>C93/I93*100</f>
        <v>96.6747572815534</v>
      </c>
      <c r="G93" s="132"/>
      <c r="I93" s="46">
        <v>4120</v>
      </c>
      <c r="J93" s="46"/>
      <c r="K93" s="46">
        <v>38.5983</v>
      </c>
    </row>
    <row r="94" s="117" customFormat="1" ht="29.5" customHeight="1" spans="1:11">
      <c r="A94" s="137" t="s">
        <v>53</v>
      </c>
      <c r="B94" s="20">
        <f t="shared" ref="B94:B97" si="18">C94+J94+K94</f>
        <v>3463</v>
      </c>
      <c r="C94" s="20">
        <v>3463</v>
      </c>
      <c r="D94" s="20"/>
      <c r="E94" s="131"/>
      <c r="F94" s="131"/>
      <c r="G94" s="132"/>
      <c r="I94" s="46">
        <v>3985</v>
      </c>
      <c r="J94" s="46"/>
      <c r="K94" s="46"/>
    </row>
    <row r="95" s="117" customFormat="1" ht="29.5" customHeight="1" spans="1:11">
      <c r="A95" s="137" t="s">
        <v>54</v>
      </c>
      <c r="B95" s="20">
        <f t="shared" si="18"/>
        <v>200.5983</v>
      </c>
      <c r="C95" s="20">
        <v>162</v>
      </c>
      <c r="D95" s="20"/>
      <c r="E95" s="131"/>
      <c r="F95" s="131"/>
      <c r="G95" s="132"/>
      <c r="I95" s="46"/>
      <c r="J95" s="46"/>
      <c r="K95" s="46">
        <v>38.5983</v>
      </c>
    </row>
    <row r="96" s="117" customFormat="1" ht="29.5" customHeight="1" spans="1:11">
      <c r="A96" s="137" t="s">
        <v>67</v>
      </c>
      <c r="B96" s="20">
        <f t="shared" si="18"/>
        <v>239</v>
      </c>
      <c r="C96" s="20">
        <v>239</v>
      </c>
      <c r="D96" s="20"/>
      <c r="E96" s="131"/>
      <c r="F96" s="131"/>
      <c r="G96" s="132"/>
      <c r="I96" s="46">
        <v>100</v>
      </c>
      <c r="J96" s="46"/>
      <c r="K96" s="46"/>
    </row>
    <row r="97" s="117" customFormat="1" ht="29.5" customHeight="1" spans="1:11">
      <c r="A97" s="137" t="s">
        <v>105</v>
      </c>
      <c r="B97" s="20">
        <f t="shared" si="18"/>
        <v>119</v>
      </c>
      <c r="C97" s="20">
        <v>119</v>
      </c>
      <c r="D97" s="20"/>
      <c r="E97" s="131"/>
      <c r="F97" s="131"/>
      <c r="G97" s="132"/>
      <c r="I97" s="46">
        <v>35</v>
      </c>
      <c r="J97" s="46"/>
      <c r="K97" s="46"/>
    </row>
    <row r="98" s="117" customFormat="1" ht="29.5" customHeight="1" spans="1:11">
      <c r="A98" s="137" t="s">
        <v>106</v>
      </c>
      <c r="B98" s="20">
        <v>453</v>
      </c>
      <c r="C98" s="20">
        <v>453</v>
      </c>
      <c r="D98" s="20"/>
      <c r="E98" s="131">
        <f>C98/B98*100</f>
        <v>100</v>
      </c>
      <c r="F98" s="131">
        <f>C98/I98*100</f>
        <v>110.21897810219</v>
      </c>
      <c r="G98" s="132"/>
      <c r="I98" s="46">
        <v>411</v>
      </c>
      <c r="J98" s="46"/>
      <c r="K98" s="46"/>
    </row>
    <row r="99" s="117" customFormat="1" ht="29.5" customHeight="1" spans="1:11">
      <c r="A99" s="137" t="s">
        <v>53</v>
      </c>
      <c r="B99" s="20">
        <f t="shared" ref="B99:B108" si="19">C99+J99+K99</f>
        <v>453</v>
      </c>
      <c r="C99" s="20">
        <v>453</v>
      </c>
      <c r="D99" s="20"/>
      <c r="E99" s="131"/>
      <c r="F99" s="131"/>
      <c r="G99" s="132"/>
      <c r="I99" s="46">
        <v>411</v>
      </c>
      <c r="J99" s="46"/>
      <c r="K99" s="46"/>
    </row>
    <row r="100" s="116" customFormat="1" ht="29.5" customHeight="1" spans="1:11">
      <c r="A100" s="137" t="s">
        <v>107</v>
      </c>
      <c r="B100" s="20">
        <v>7815</v>
      </c>
      <c r="C100" s="20">
        <v>7226</v>
      </c>
      <c r="D100" s="20">
        <v>30</v>
      </c>
      <c r="E100" s="131">
        <f>C100/B100*100</f>
        <v>92.4632117722329</v>
      </c>
      <c r="F100" s="131">
        <f>C100/I100*100</f>
        <v>119.715043074884</v>
      </c>
      <c r="G100" s="132"/>
      <c r="I100" s="46">
        <v>6036</v>
      </c>
      <c r="J100" s="46"/>
      <c r="K100" s="46">
        <v>589.3503</v>
      </c>
    </row>
    <row r="101" s="117" customFormat="1" ht="29.5" customHeight="1" spans="1:11">
      <c r="A101" s="137" t="s">
        <v>53</v>
      </c>
      <c r="B101" s="20">
        <f t="shared" si="19"/>
        <v>2439</v>
      </c>
      <c r="C101" s="20">
        <v>2439</v>
      </c>
      <c r="D101" s="20"/>
      <c r="E101" s="131"/>
      <c r="F101" s="131"/>
      <c r="G101" s="132"/>
      <c r="I101" s="46">
        <v>2437</v>
      </c>
      <c r="J101" s="46"/>
      <c r="K101" s="46"/>
    </row>
    <row r="102" s="117" customFormat="1" ht="29.5" customHeight="1" spans="1:11">
      <c r="A102" s="137" t="s">
        <v>108</v>
      </c>
      <c r="B102" s="20">
        <f t="shared" si="19"/>
        <v>5</v>
      </c>
      <c r="C102" s="20">
        <v>5</v>
      </c>
      <c r="D102" s="20"/>
      <c r="E102" s="131"/>
      <c r="F102" s="131"/>
      <c r="G102" s="132"/>
      <c r="I102" s="46">
        <v>10</v>
      </c>
      <c r="J102" s="46"/>
      <c r="K102" s="46"/>
    </row>
    <row r="103" s="117" customFormat="1" ht="29.5" customHeight="1" spans="1:11">
      <c r="A103" s="137" t="s">
        <v>109</v>
      </c>
      <c r="B103" s="20">
        <f t="shared" si="19"/>
        <v>27.2268</v>
      </c>
      <c r="C103" s="20">
        <v>23</v>
      </c>
      <c r="D103" s="20"/>
      <c r="E103" s="131"/>
      <c r="F103" s="131"/>
      <c r="G103" s="132"/>
      <c r="I103" s="46">
        <v>10</v>
      </c>
      <c r="J103" s="46"/>
      <c r="K103" s="46">
        <v>4.2268</v>
      </c>
    </row>
    <row r="104" s="117" customFormat="1" ht="29.5" customHeight="1" spans="1:11">
      <c r="A104" s="137" t="s">
        <v>110</v>
      </c>
      <c r="B104" s="20">
        <f t="shared" si="19"/>
        <v>1000.2367</v>
      </c>
      <c r="C104" s="20">
        <v>641</v>
      </c>
      <c r="D104" s="20"/>
      <c r="E104" s="131"/>
      <c r="F104" s="131"/>
      <c r="G104" s="132"/>
      <c r="I104" s="46"/>
      <c r="J104" s="46"/>
      <c r="K104" s="46">
        <v>359.2367</v>
      </c>
    </row>
    <row r="105" s="117" customFormat="1" ht="29.5" customHeight="1" spans="1:11">
      <c r="A105" s="137" t="s">
        <v>111</v>
      </c>
      <c r="B105" s="20">
        <f t="shared" si="19"/>
        <v>171</v>
      </c>
      <c r="C105" s="20">
        <v>171</v>
      </c>
      <c r="D105" s="20"/>
      <c r="E105" s="131"/>
      <c r="F105" s="131"/>
      <c r="G105" s="132"/>
      <c r="I105" s="46">
        <v>149</v>
      </c>
      <c r="J105" s="46"/>
      <c r="K105" s="46"/>
    </row>
    <row r="106" s="117" customFormat="1" ht="29.5" customHeight="1" spans="1:11">
      <c r="A106" s="137" t="s">
        <v>112</v>
      </c>
      <c r="B106" s="20">
        <f t="shared" si="19"/>
        <v>268</v>
      </c>
      <c r="C106" s="20">
        <v>268</v>
      </c>
      <c r="D106" s="20"/>
      <c r="E106" s="131"/>
      <c r="F106" s="131"/>
      <c r="G106" s="132"/>
      <c r="I106" s="46">
        <v>212</v>
      </c>
      <c r="J106" s="46"/>
      <c r="K106" s="46"/>
    </row>
    <row r="107" s="117" customFormat="1" ht="29.5" customHeight="1" spans="1:11">
      <c r="A107" s="137" t="s">
        <v>67</v>
      </c>
      <c r="B107" s="20">
        <f t="shared" si="19"/>
        <v>3534.7395</v>
      </c>
      <c r="C107" s="20">
        <v>3498</v>
      </c>
      <c r="D107" s="20"/>
      <c r="E107" s="131"/>
      <c r="F107" s="131"/>
      <c r="G107" s="132"/>
      <c r="I107" s="46">
        <v>3116</v>
      </c>
      <c r="J107" s="46"/>
      <c r="K107" s="46">
        <v>36.7395</v>
      </c>
    </row>
    <row r="108" s="117" customFormat="1" ht="29.5" customHeight="1" spans="1:11">
      <c r="A108" s="137" t="s">
        <v>113</v>
      </c>
      <c r="B108" s="20">
        <f t="shared" si="19"/>
        <v>370.1473</v>
      </c>
      <c r="C108" s="20">
        <v>181</v>
      </c>
      <c r="D108" s="20">
        <v>30</v>
      </c>
      <c r="E108" s="131"/>
      <c r="F108" s="131"/>
      <c r="G108" s="132"/>
      <c r="I108" s="46">
        <v>102</v>
      </c>
      <c r="J108" s="46"/>
      <c r="K108" s="46">
        <v>189.1473</v>
      </c>
    </row>
    <row r="109" s="117" customFormat="1" ht="29.5" customHeight="1" spans="1:11">
      <c r="A109" s="137" t="s">
        <v>114</v>
      </c>
      <c r="B109" s="20">
        <v>20</v>
      </c>
      <c r="C109" s="20"/>
      <c r="D109" s="20"/>
      <c r="E109" s="131">
        <f t="shared" ref="E109:E113" si="20">C109/B109*100</f>
        <v>0</v>
      </c>
      <c r="F109" s="131">
        <f t="shared" ref="F109:F113" si="21">C109/I109*100</f>
        <v>0</v>
      </c>
      <c r="G109" s="132"/>
      <c r="I109" s="46">
        <v>337</v>
      </c>
      <c r="J109" s="46"/>
      <c r="K109" s="46">
        <v>20</v>
      </c>
    </row>
    <row r="110" s="117" customFormat="1" ht="29.5" customHeight="1" spans="1:11">
      <c r="A110" s="137" t="s">
        <v>115</v>
      </c>
      <c r="B110" s="20">
        <v>20</v>
      </c>
      <c r="C110" s="20"/>
      <c r="D110" s="20"/>
      <c r="E110" s="131">
        <f t="shared" si="20"/>
        <v>0</v>
      </c>
      <c r="F110" s="131">
        <f t="shared" si="21"/>
        <v>0</v>
      </c>
      <c r="G110" s="132"/>
      <c r="I110" s="46">
        <v>337</v>
      </c>
      <c r="J110" s="46"/>
      <c r="K110" s="46">
        <v>20</v>
      </c>
    </row>
    <row r="111" s="117" customFormat="1" ht="29.5" customHeight="1" spans="1:11">
      <c r="A111" s="137" t="s">
        <v>116</v>
      </c>
      <c r="B111" s="20">
        <f t="shared" ref="B111:B117" si="22">C111+J111+K111</f>
        <v>20</v>
      </c>
      <c r="C111" s="20"/>
      <c r="D111" s="20"/>
      <c r="E111" s="131"/>
      <c r="F111" s="131"/>
      <c r="G111" s="132"/>
      <c r="I111" s="46">
        <v>337</v>
      </c>
      <c r="J111" s="46"/>
      <c r="K111" s="46">
        <v>20</v>
      </c>
    </row>
    <row r="112" s="117" customFormat="1" ht="29.5" customHeight="1" spans="1:11">
      <c r="A112" s="137" t="s">
        <v>117</v>
      </c>
      <c r="B112" s="20">
        <v>47325</v>
      </c>
      <c r="C112" s="20">
        <v>43721</v>
      </c>
      <c r="D112" s="20"/>
      <c r="E112" s="131">
        <f t="shared" si="20"/>
        <v>92.3845747490755</v>
      </c>
      <c r="F112" s="131">
        <f t="shared" si="21"/>
        <v>117.195625368573</v>
      </c>
      <c r="G112" s="132"/>
      <c r="I112" s="46">
        <v>37306</v>
      </c>
      <c r="J112" s="46"/>
      <c r="K112" s="46">
        <v>3603.932541</v>
      </c>
    </row>
    <row r="113" s="117" customFormat="1" ht="29.5" customHeight="1" spans="1:11">
      <c r="A113" s="137" t="s">
        <v>118</v>
      </c>
      <c r="B113" s="20">
        <v>43747</v>
      </c>
      <c r="C113" s="20">
        <v>40592</v>
      </c>
      <c r="D113" s="20"/>
      <c r="E113" s="131">
        <f t="shared" si="20"/>
        <v>92.7880768967015</v>
      </c>
      <c r="F113" s="131">
        <f t="shared" si="21"/>
        <v>116.000342925728</v>
      </c>
      <c r="G113" s="132"/>
      <c r="I113" s="46">
        <v>34993</v>
      </c>
      <c r="J113" s="46"/>
      <c r="K113" s="46">
        <v>3154.7903</v>
      </c>
    </row>
    <row r="114" s="117" customFormat="1" ht="29.5" customHeight="1" spans="1:11">
      <c r="A114" s="137" t="s">
        <v>53</v>
      </c>
      <c r="B114" s="20">
        <f t="shared" si="22"/>
        <v>31832.818</v>
      </c>
      <c r="C114" s="20">
        <v>31737</v>
      </c>
      <c r="D114" s="20"/>
      <c r="E114" s="131"/>
      <c r="F114" s="131"/>
      <c r="G114" s="132"/>
      <c r="I114" s="46">
        <v>31952</v>
      </c>
      <c r="J114" s="46"/>
      <c r="K114" s="46">
        <v>95.818</v>
      </c>
    </row>
    <row r="115" s="117" customFormat="1" ht="29.5" customHeight="1" spans="1:11">
      <c r="A115" s="137" t="s">
        <v>54</v>
      </c>
      <c r="B115" s="20">
        <f t="shared" si="22"/>
        <v>6320.413</v>
      </c>
      <c r="C115" s="20">
        <v>5762</v>
      </c>
      <c r="D115" s="20"/>
      <c r="E115" s="131"/>
      <c r="F115" s="131"/>
      <c r="G115" s="132"/>
      <c r="I115" s="46">
        <v>2445</v>
      </c>
      <c r="J115" s="46"/>
      <c r="K115" s="46">
        <v>558.413</v>
      </c>
    </row>
    <row r="116" s="117" customFormat="1" ht="29.5" customHeight="1" spans="1:11">
      <c r="A116" s="137" t="s">
        <v>119</v>
      </c>
      <c r="B116" s="20">
        <f t="shared" si="22"/>
        <v>284.561</v>
      </c>
      <c r="C116" s="20">
        <v>178</v>
      </c>
      <c r="D116" s="20"/>
      <c r="E116" s="131"/>
      <c r="F116" s="131"/>
      <c r="G116" s="132"/>
      <c r="I116" s="46">
        <v>433</v>
      </c>
      <c r="J116" s="46"/>
      <c r="K116" s="46">
        <v>106.561</v>
      </c>
    </row>
    <row r="117" s="117" customFormat="1" ht="29.5" customHeight="1" spans="1:11">
      <c r="A117" s="137" t="s">
        <v>120</v>
      </c>
      <c r="B117" s="20">
        <f t="shared" si="22"/>
        <v>5308.9983</v>
      </c>
      <c r="C117" s="20">
        <v>2915</v>
      </c>
      <c r="D117" s="20"/>
      <c r="E117" s="131"/>
      <c r="F117" s="131"/>
      <c r="G117" s="132"/>
      <c r="I117" s="46">
        <v>163</v>
      </c>
      <c r="J117" s="46"/>
      <c r="K117" s="46">
        <v>2393.9983</v>
      </c>
    </row>
    <row r="118" s="117" customFormat="1" ht="29.5" customHeight="1" spans="1:11">
      <c r="A118" s="137" t="s">
        <v>121</v>
      </c>
      <c r="B118" s="20">
        <v>100</v>
      </c>
      <c r="C118" s="20">
        <v>100</v>
      </c>
      <c r="D118" s="20"/>
      <c r="E118" s="131">
        <f>C118/B118*100</f>
        <v>100</v>
      </c>
      <c r="F118" s="131"/>
      <c r="G118" s="132"/>
      <c r="I118" s="46"/>
      <c r="J118" s="46"/>
      <c r="K118" s="46"/>
    </row>
    <row r="119" s="117" customFormat="1" ht="29.5" customHeight="1" spans="1:11">
      <c r="A119" s="137" t="s">
        <v>53</v>
      </c>
      <c r="B119" s="20">
        <f t="shared" ref="B119:B123" si="23">C119+J119+K119</f>
        <v>100</v>
      </c>
      <c r="C119" s="20">
        <v>100</v>
      </c>
      <c r="D119" s="20"/>
      <c r="E119" s="131"/>
      <c r="F119" s="131"/>
      <c r="G119" s="132"/>
      <c r="I119" s="46"/>
      <c r="J119" s="46"/>
      <c r="K119" s="46"/>
    </row>
    <row r="120" s="117" customFormat="1" ht="29.5" customHeight="1" spans="1:11">
      <c r="A120" s="137" t="s">
        <v>122</v>
      </c>
      <c r="B120" s="20">
        <v>746</v>
      </c>
      <c r="C120" s="20">
        <v>746</v>
      </c>
      <c r="D120" s="20"/>
      <c r="E120" s="131">
        <f>C120/B120*100</f>
        <v>100</v>
      </c>
      <c r="F120" s="131">
        <f>C120/I120*100</f>
        <v>136.630036630037</v>
      </c>
      <c r="G120" s="132"/>
      <c r="I120" s="46">
        <v>546</v>
      </c>
      <c r="J120" s="46"/>
      <c r="K120" s="46"/>
    </row>
    <row r="121" s="117" customFormat="1" ht="29.5" customHeight="1" spans="1:11">
      <c r="A121" s="137" t="s">
        <v>53</v>
      </c>
      <c r="B121" s="20">
        <f t="shared" si="23"/>
        <v>644</v>
      </c>
      <c r="C121" s="20">
        <v>644</v>
      </c>
      <c r="D121" s="20"/>
      <c r="E121" s="131"/>
      <c r="F121" s="131"/>
      <c r="G121" s="132"/>
      <c r="I121" s="46">
        <v>531</v>
      </c>
      <c r="J121" s="46"/>
      <c r="K121" s="46"/>
    </row>
    <row r="122" s="117" customFormat="1" ht="29.5" customHeight="1" spans="1:11">
      <c r="A122" s="137" t="s">
        <v>54</v>
      </c>
      <c r="B122" s="20">
        <f t="shared" si="23"/>
        <v>102</v>
      </c>
      <c r="C122" s="20">
        <v>102</v>
      </c>
      <c r="D122" s="20"/>
      <c r="E122" s="131"/>
      <c r="F122" s="131"/>
      <c r="G122" s="132"/>
      <c r="I122" s="46"/>
      <c r="J122" s="46"/>
      <c r="K122" s="46"/>
    </row>
    <row r="123" s="117" customFormat="1" ht="29.5" hidden="1" customHeight="1" spans="1:11">
      <c r="A123" s="137" t="s">
        <v>67</v>
      </c>
      <c r="B123" s="20">
        <f t="shared" si="23"/>
        <v>0</v>
      </c>
      <c r="C123" s="20"/>
      <c r="D123" s="20"/>
      <c r="E123" s="131"/>
      <c r="F123" s="131"/>
      <c r="G123" s="132"/>
      <c r="I123" s="46">
        <v>15</v>
      </c>
      <c r="J123" s="46"/>
      <c r="K123" s="46"/>
    </row>
    <row r="124" s="117" customFormat="1" ht="29.5" customHeight="1" spans="1:11">
      <c r="A124" s="137" t="s">
        <v>123</v>
      </c>
      <c r="B124" s="20">
        <v>827</v>
      </c>
      <c r="C124" s="20">
        <v>827</v>
      </c>
      <c r="D124" s="20"/>
      <c r="E124" s="131">
        <f>C124/B124*100</f>
        <v>100</v>
      </c>
      <c r="F124" s="131">
        <f>C124/I124*100</f>
        <v>132.744783306581</v>
      </c>
      <c r="G124" s="132"/>
      <c r="I124" s="46">
        <v>623</v>
      </c>
      <c r="J124" s="46"/>
      <c r="K124" s="46"/>
    </row>
    <row r="125" s="117" customFormat="1" ht="29.5" customHeight="1" spans="1:11">
      <c r="A125" s="137" t="s">
        <v>53</v>
      </c>
      <c r="B125" s="20">
        <f t="shared" ref="B125:B127" si="24">C125+J125+K125</f>
        <v>771</v>
      </c>
      <c r="C125" s="20">
        <v>771</v>
      </c>
      <c r="D125" s="20"/>
      <c r="E125" s="131"/>
      <c r="F125" s="131"/>
      <c r="G125" s="132"/>
      <c r="I125" s="46">
        <v>609</v>
      </c>
      <c r="J125" s="46"/>
      <c r="K125" s="46"/>
    </row>
    <row r="126" s="117" customFormat="1" ht="29.5" customHeight="1" spans="1:11">
      <c r="A126" s="137" t="s">
        <v>54</v>
      </c>
      <c r="B126" s="20">
        <f t="shared" si="24"/>
        <v>56</v>
      </c>
      <c r="C126" s="20">
        <v>56</v>
      </c>
      <c r="D126" s="20"/>
      <c r="E126" s="131"/>
      <c r="F126" s="131"/>
      <c r="G126" s="132"/>
      <c r="I126" s="46"/>
      <c r="J126" s="46"/>
      <c r="K126" s="46"/>
    </row>
    <row r="127" s="117" customFormat="1" ht="29.5" hidden="1" customHeight="1" spans="1:11">
      <c r="A127" s="137" t="s">
        <v>67</v>
      </c>
      <c r="B127" s="20">
        <f t="shared" si="24"/>
        <v>0</v>
      </c>
      <c r="C127" s="20"/>
      <c r="D127" s="20"/>
      <c r="E127" s="131"/>
      <c r="F127" s="131"/>
      <c r="G127" s="132"/>
      <c r="I127" s="46">
        <v>14</v>
      </c>
      <c r="J127" s="46"/>
      <c r="K127" s="46"/>
    </row>
    <row r="128" s="117" customFormat="1" ht="29.5" customHeight="1" spans="1:11">
      <c r="A128" s="137" t="s">
        <v>124</v>
      </c>
      <c r="B128" s="20">
        <v>1905</v>
      </c>
      <c r="C128" s="20">
        <v>1456</v>
      </c>
      <c r="D128" s="20"/>
      <c r="E128" s="131">
        <f>C128/B128*100</f>
        <v>76.4304461942257</v>
      </c>
      <c r="F128" s="131">
        <f>C128/I128*100</f>
        <v>127.272727272727</v>
      </c>
      <c r="G128" s="132"/>
      <c r="I128" s="46">
        <v>1144</v>
      </c>
      <c r="J128" s="46"/>
      <c r="K128" s="46">
        <v>449.142241</v>
      </c>
    </row>
    <row r="129" s="117" customFormat="1" ht="29.5" customHeight="1" spans="1:11">
      <c r="A129" s="137" t="s">
        <v>53</v>
      </c>
      <c r="B129" s="20">
        <f t="shared" ref="B129:B138" si="25">C129+J129+K129</f>
        <v>844</v>
      </c>
      <c r="C129" s="20">
        <v>844</v>
      </c>
      <c r="D129" s="20"/>
      <c r="E129" s="131"/>
      <c r="F129" s="131"/>
      <c r="G129" s="132"/>
      <c r="I129" s="46">
        <v>890</v>
      </c>
      <c r="J129" s="46"/>
      <c r="K129" s="46"/>
    </row>
    <row r="130" s="117" customFormat="1" ht="29.5" customHeight="1" spans="1:11">
      <c r="A130" s="137" t="s">
        <v>54</v>
      </c>
      <c r="B130" s="20">
        <f t="shared" si="25"/>
        <v>243.075241</v>
      </c>
      <c r="C130" s="20">
        <v>184</v>
      </c>
      <c r="D130" s="20"/>
      <c r="E130" s="131"/>
      <c r="F130" s="131"/>
      <c r="G130" s="132"/>
      <c r="I130" s="46">
        <v>149</v>
      </c>
      <c r="J130" s="46"/>
      <c r="K130" s="46">
        <v>59.075241</v>
      </c>
    </row>
    <row r="131" s="117" customFormat="1" ht="29.5" customHeight="1" spans="1:11">
      <c r="A131" s="137" t="s">
        <v>125</v>
      </c>
      <c r="B131" s="20">
        <f t="shared" si="25"/>
        <v>50</v>
      </c>
      <c r="C131" s="20">
        <v>50</v>
      </c>
      <c r="D131" s="20"/>
      <c r="E131" s="131"/>
      <c r="F131" s="131"/>
      <c r="G131" s="132"/>
      <c r="I131" s="46"/>
      <c r="J131" s="46"/>
      <c r="K131" s="46"/>
    </row>
    <row r="132" s="117" customFormat="1" ht="29.5" customHeight="1" spans="1:11">
      <c r="A132" s="138" t="s">
        <v>126</v>
      </c>
      <c r="B132" s="20">
        <f t="shared" si="25"/>
        <v>50</v>
      </c>
      <c r="C132" s="20">
        <v>50</v>
      </c>
      <c r="D132" s="20"/>
      <c r="E132" s="131"/>
      <c r="F132" s="131"/>
      <c r="G132" s="132"/>
      <c r="I132" s="46">
        <v>50</v>
      </c>
      <c r="J132" s="46"/>
      <c r="K132" s="46"/>
    </row>
    <row r="133" s="117" customFormat="1" ht="29.5" customHeight="1" spans="1:11">
      <c r="A133" s="138" t="s">
        <v>127</v>
      </c>
      <c r="B133" s="20">
        <f t="shared" si="25"/>
        <v>48</v>
      </c>
      <c r="C133" s="20">
        <v>48</v>
      </c>
      <c r="D133" s="20"/>
      <c r="E133" s="131"/>
      <c r="F133" s="131"/>
      <c r="G133" s="132"/>
      <c r="I133" s="46"/>
      <c r="J133" s="46"/>
      <c r="K133" s="46"/>
    </row>
    <row r="134" s="117" customFormat="1" ht="29.5" customHeight="1" spans="1:11">
      <c r="A134" s="138" t="s">
        <v>128</v>
      </c>
      <c r="B134" s="20">
        <f t="shared" si="25"/>
        <v>10</v>
      </c>
      <c r="C134" s="20">
        <v>10</v>
      </c>
      <c r="D134" s="20"/>
      <c r="E134" s="131"/>
      <c r="F134" s="131"/>
      <c r="G134" s="132"/>
      <c r="I134" s="46"/>
      <c r="J134" s="46"/>
      <c r="K134" s="46"/>
    </row>
    <row r="135" s="117" customFormat="1" ht="29.5" customHeight="1" spans="1:11">
      <c r="A135" s="138" t="s">
        <v>129</v>
      </c>
      <c r="B135" s="20">
        <f t="shared" si="25"/>
        <v>12</v>
      </c>
      <c r="C135" s="20">
        <v>12</v>
      </c>
      <c r="D135" s="20"/>
      <c r="E135" s="131"/>
      <c r="F135" s="131"/>
      <c r="G135" s="132"/>
      <c r="I135" s="46"/>
      <c r="J135" s="46"/>
      <c r="K135" s="46"/>
    </row>
    <row r="136" s="117" customFormat="1" ht="29.5" customHeight="1" spans="1:11">
      <c r="A136" s="138" t="s">
        <v>130</v>
      </c>
      <c r="B136" s="20">
        <f t="shared" si="25"/>
        <v>7</v>
      </c>
      <c r="C136" s="20">
        <v>7</v>
      </c>
      <c r="D136" s="20"/>
      <c r="E136" s="131"/>
      <c r="F136" s="131"/>
      <c r="G136" s="132"/>
      <c r="I136" s="46"/>
      <c r="J136" s="46"/>
      <c r="K136" s="46"/>
    </row>
    <row r="137" s="117" customFormat="1" ht="29.5" customHeight="1" spans="1:11">
      <c r="A137" s="138" t="s">
        <v>67</v>
      </c>
      <c r="B137" s="20">
        <f t="shared" si="25"/>
        <v>36</v>
      </c>
      <c r="C137" s="20">
        <v>36</v>
      </c>
      <c r="D137" s="20"/>
      <c r="E137" s="131"/>
      <c r="F137" s="131"/>
      <c r="G137" s="132"/>
      <c r="I137" s="46">
        <v>31</v>
      </c>
      <c r="J137" s="46"/>
      <c r="K137" s="46"/>
    </row>
    <row r="138" s="117" customFormat="1" ht="29.5" customHeight="1" spans="1:11">
      <c r="A138" s="137" t="s">
        <v>131</v>
      </c>
      <c r="B138" s="20">
        <f t="shared" si="25"/>
        <v>605.067</v>
      </c>
      <c r="C138" s="20">
        <v>215</v>
      </c>
      <c r="D138" s="20"/>
      <c r="E138" s="131"/>
      <c r="F138" s="131"/>
      <c r="G138" s="132"/>
      <c r="I138" s="46">
        <v>24</v>
      </c>
      <c r="J138" s="46"/>
      <c r="K138" s="46">
        <v>390.067</v>
      </c>
    </row>
    <row r="139" s="117" customFormat="1" ht="29.5" customHeight="1" spans="1:11">
      <c r="A139" s="137" t="s">
        <v>132</v>
      </c>
      <c r="B139" s="20">
        <v>90407</v>
      </c>
      <c r="C139" s="20">
        <v>86118</v>
      </c>
      <c r="D139" s="20"/>
      <c r="E139" s="131">
        <f t="shared" ref="E139:E143" si="26">C139/B139*100</f>
        <v>95.255898326457</v>
      </c>
      <c r="F139" s="131">
        <f t="shared" ref="F139:F143" si="27">C139/I139*100</f>
        <v>107.143923559271</v>
      </c>
      <c r="G139" s="132"/>
      <c r="I139" s="46">
        <v>80376</v>
      </c>
      <c r="J139" s="46"/>
      <c r="K139" s="46">
        <v>4289.745895</v>
      </c>
    </row>
    <row r="140" s="117" customFormat="1" ht="29.5" customHeight="1" spans="1:11">
      <c r="A140" s="137" t="s">
        <v>133</v>
      </c>
      <c r="B140" s="20">
        <v>3017</v>
      </c>
      <c r="C140" s="20">
        <v>3017</v>
      </c>
      <c r="D140" s="20"/>
      <c r="E140" s="131">
        <f t="shared" si="26"/>
        <v>100</v>
      </c>
      <c r="F140" s="131">
        <f t="shared" si="27"/>
        <v>161.769436997319</v>
      </c>
      <c r="G140" s="132"/>
      <c r="I140" s="46">
        <v>1865</v>
      </c>
      <c r="J140" s="46"/>
      <c r="K140" s="46"/>
    </row>
    <row r="141" s="117" customFormat="1" ht="29.5" customHeight="1" spans="1:11">
      <c r="A141" s="137" t="s">
        <v>53</v>
      </c>
      <c r="B141" s="20">
        <f t="shared" ref="B141:B148" si="28">C141+J141+K141</f>
        <v>932</v>
      </c>
      <c r="C141" s="20">
        <v>932</v>
      </c>
      <c r="D141" s="20"/>
      <c r="E141" s="131"/>
      <c r="F141" s="131"/>
      <c r="G141" s="132"/>
      <c r="I141" s="46">
        <v>853</v>
      </c>
      <c r="J141" s="46"/>
      <c r="K141" s="46"/>
    </row>
    <row r="142" s="117" customFormat="1" ht="29.5" customHeight="1" spans="1:11">
      <c r="A142" s="137" t="s">
        <v>134</v>
      </c>
      <c r="B142" s="20">
        <f t="shared" si="28"/>
        <v>2085</v>
      </c>
      <c r="C142" s="20">
        <v>2085</v>
      </c>
      <c r="D142" s="20"/>
      <c r="E142" s="131"/>
      <c r="F142" s="131"/>
      <c r="G142" s="132"/>
      <c r="I142" s="46">
        <v>1012</v>
      </c>
      <c r="J142" s="46"/>
      <c r="K142" s="46"/>
    </row>
    <row r="143" s="117" customFormat="1" ht="29.5" customHeight="1" spans="1:11">
      <c r="A143" s="137" t="s">
        <v>135</v>
      </c>
      <c r="B143" s="20">
        <v>35327</v>
      </c>
      <c r="C143" s="20">
        <v>32822</v>
      </c>
      <c r="D143" s="20"/>
      <c r="E143" s="131">
        <f t="shared" si="26"/>
        <v>92.9091063492513</v>
      </c>
      <c r="F143" s="131">
        <f t="shared" si="27"/>
        <v>140.607462622628</v>
      </c>
      <c r="G143" s="132"/>
      <c r="I143" s="46">
        <v>23343</v>
      </c>
      <c r="J143" s="46"/>
      <c r="K143" s="46">
        <v>2505.105675</v>
      </c>
    </row>
    <row r="144" s="117" customFormat="1" ht="29.5" customHeight="1" spans="1:11">
      <c r="A144" s="137" t="s">
        <v>136</v>
      </c>
      <c r="B144" s="20">
        <f t="shared" si="28"/>
        <v>3931.092299</v>
      </c>
      <c r="C144" s="20">
        <v>3840</v>
      </c>
      <c r="D144" s="20"/>
      <c r="E144" s="131"/>
      <c r="F144" s="131"/>
      <c r="G144" s="132"/>
      <c r="I144" s="46">
        <v>3716</v>
      </c>
      <c r="J144" s="46"/>
      <c r="K144" s="46">
        <v>91.092299</v>
      </c>
    </row>
    <row r="145" s="117" customFormat="1" ht="29.5" customHeight="1" spans="1:11">
      <c r="A145" s="137" t="s">
        <v>137</v>
      </c>
      <c r="B145" s="20">
        <f t="shared" si="28"/>
        <v>1196.7785</v>
      </c>
      <c r="C145" s="20">
        <v>55</v>
      </c>
      <c r="D145" s="20"/>
      <c r="E145" s="131"/>
      <c r="F145" s="131"/>
      <c r="G145" s="132"/>
      <c r="I145" s="46"/>
      <c r="J145" s="46"/>
      <c r="K145" s="46">
        <v>1141.7785</v>
      </c>
    </row>
    <row r="146" s="117" customFormat="1" ht="29.5" customHeight="1" spans="1:11">
      <c r="A146" s="137" t="s">
        <v>138</v>
      </c>
      <c r="B146" s="20">
        <f t="shared" si="28"/>
        <v>10782.1356</v>
      </c>
      <c r="C146" s="20">
        <v>10209</v>
      </c>
      <c r="D146" s="20"/>
      <c r="E146" s="131"/>
      <c r="F146" s="131"/>
      <c r="G146" s="132"/>
      <c r="I146" s="46">
        <v>4689</v>
      </c>
      <c r="J146" s="46"/>
      <c r="K146" s="46">
        <v>573.1356</v>
      </c>
    </row>
    <row r="147" s="117" customFormat="1" ht="29.5" customHeight="1" spans="1:11">
      <c r="A147" s="137" t="s">
        <v>139</v>
      </c>
      <c r="B147" s="20">
        <f t="shared" si="28"/>
        <v>17712.703376</v>
      </c>
      <c r="C147" s="20">
        <v>17308</v>
      </c>
      <c r="D147" s="20"/>
      <c r="E147" s="131"/>
      <c r="F147" s="131"/>
      <c r="G147" s="132"/>
      <c r="I147" s="46">
        <v>14316</v>
      </c>
      <c r="J147" s="46"/>
      <c r="K147" s="46">
        <v>404.703376</v>
      </c>
    </row>
    <row r="148" s="117" customFormat="1" ht="29.5" customHeight="1" spans="1:11">
      <c r="A148" s="137" t="s">
        <v>140</v>
      </c>
      <c r="B148" s="20">
        <f t="shared" si="28"/>
        <v>1704.3959</v>
      </c>
      <c r="C148" s="20">
        <v>1410</v>
      </c>
      <c r="D148" s="20"/>
      <c r="E148" s="131"/>
      <c r="F148" s="131"/>
      <c r="G148" s="132"/>
      <c r="I148" s="46">
        <v>622</v>
      </c>
      <c r="J148" s="46"/>
      <c r="K148" s="46">
        <v>294.3959</v>
      </c>
    </row>
    <row r="149" s="117" customFormat="1" ht="29.5" customHeight="1" spans="1:11">
      <c r="A149" s="137" t="s">
        <v>141</v>
      </c>
      <c r="B149" s="20">
        <v>28490</v>
      </c>
      <c r="C149" s="20">
        <v>27552</v>
      </c>
      <c r="D149" s="20"/>
      <c r="E149" s="131">
        <f>C149/B149*100</f>
        <v>96.7076167076167</v>
      </c>
      <c r="F149" s="131">
        <f>C149/I149*100</f>
        <v>86.9944112910865</v>
      </c>
      <c r="G149" s="132"/>
      <c r="I149" s="46">
        <v>31671</v>
      </c>
      <c r="J149" s="46"/>
      <c r="K149" s="46">
        <v>938.33462</v>
      </c>
    </row>
    <row r="150" s="117" customFormat="1" ht="29.5" customHeight="1" spans="1:11">
      <c r="A150" s="137" t="s">
        <v>142</v>
      </c>
      <c r="B150" s="20">
        <f t="shared" ref="B150:B155" si="29">C150+J150+K150</f>
        <v>13419.6222</v>
      </c>
      <c r="C150" s="20">
        <v>13359</v>
      </c>
      <c r="D150" s="20"/>
      <c r="E150" s="131"/>
      <c r="F150" s="131"/>
      <c r="G150" s="132"/>
      <c r="I150" s="46">
        <v>13699</v>
      </c>
      <c r="J150" s="46"/>
      <c r="K150" s="46">
        <v>60.6222</v>
      </c>
    </row>
    <row r="151" s="117" customFormat="1" ht="29.5" customHeight="1" spans="1:11">
      <c r="A151" s="137" t="s">
        <v>143</v>
      </c>
      <c r="B151" s="20">
        <f t="shared" si="29"/>
        <v>2458.0995</v>
      </c>
      <c r="C151" s="20">
        <v>1956</v>
      </c>
      <c r="D151" s="20"/>
      <c r="E151" s="131"/>
      <c r="F151" s="131"/>
      <c r="G151" s="132"/>
      <c r="I151" s="46">
        <v>2164</v>
      </c>
      <c r="J151" s="46"/>
      <c r="K151" s="46">
        <v>502.0995</v>
      </c>
    </row>
    <row r="152" s="117" customFormat="1" ht="29.5" customHeight="1" spans="1:11">
      <c r="A152" s="137" t="s">
        <v>144</v>
      </c>
      <c r="B152" s="20">
        <f t="shared" si="29"/>
        <v>12612.61292</v>
      </c>
      <c r="C152" s="20">
        <v>12237</v>
      </c>
      <c r="D152" s="20"/>
      <c r="E152" s="131"/>
      <c r="F152" s="131"/>
      <c r="G152" s="132"/>
      <c r="I152" s="46">
        <v>15802</v>
      </c>
      <c r="J152" s="46"/>
      <c r="K152" s="46">
        <v>375.61292</v>
      </c>
    </row>
    <row r="153" s="117" customFormat="1" ht="29.5" hidden="1" customHeight="1" spans="1:11">
      <c r="A153" s="137" t="s">
        <v>145</v>
      </c>
      <c r="B153" s="20">
        <f t="shared" si="29"/>
        <v>0</v>
      </c>
      <c r="C153" s="20"/>
      <c r="D153" s="20"/>
      <c r="E153" s="131"/>
      <c r="F153" s="131"/>
      <c r="G153" s="132"/>
      <c r="I153" s="46">
        <v>6</v>
      </c>
      <c r="J153" s="46"/>
      <c r="K153" s="46"/>
    </row>
    <row r="154" s="117" customFormat="1" ht="29.5" hidden="1" customHeight="1" spans="1:11">
      <c r="A154" s="137" t="s">
        <v>146</v>
      </c>
      <c r="B154" s="20">
        <f t="shared" si="29"/>
        <v>0</v>
      </c>
      <c r="C154" s="20"/>
      <c r="D154" s="20"/>
      <c r="E154" s="131"/>
      <c r="F154" s="131"/>
      <c r="G154" s="132"/>
      <c r="I154" s="46">
        <v>2</v>
      </c>
      <c r="J154" s="46"/>
      <c r="K154" s="46"/>
    </row>
    <row r="155" s="117" customFormat="1" ht="29.5" hidden="1" customHeight="1" spans="1:11">
      <c r="A155" s="137" t="s">
        <v>147</v>
      </c>
      <c r="B155" s="20">
        <f t="shared" si="29"/>
        <v>0</v>
      </c>
      <c r="C155" s="20"/>
      <c r="D155" s="20"/>
      <c r="E155" s="131"/>
      <c r="F155" s="131"/>
      <c r="G155" s="132"/>
      <c r="I155" s="46">
        <v>2</v>
      </c>
      <c r="J155" s="46"/>
      <c r="K155" s="46"/>
    </row>
    <row r="156" s="117" customFormat="1" ht="29.5" customHeight="1" spans="1:11">
      <c r="A156" s="137" t="s">
        <v>148</v>
      </c>
      <c r="B156" s="20">
        <v>304</v>
      </c>
      <c r="C156" s="20">
        <v>304</v>
      </c>
      <c r="D156" s="20"/>
      <c r="E156" s="131">
        <f t="shared" ref="E156:E160" si="30">C156/B156*100</f>
        <v>100</v>
      </c>
      <c r="F156" s="131">
        <f t="shared" ref="F156:F160" si="31">C156/I156*100</f>
        <v>95.2978056426332</v>
      </c>
      <c r="G156" s="132"/>
      <c r="I156" s="46">
        <v>319</v>
      </c>
      <c r="J156" s="46"/>
      <c r="K156" s="46"/>
    </row>
    <row r="157" s="117" customFormat="1" ht="29.5" customHeight="1" spans="1:11">
      <c r="A157" s="137" t="s">
        <v>149</v>
      </c>
      <c r="B157" s="20">
        <f t="shared" ref="B157:B163" si="32">C157+J157+K157</f>
        <v>304</v>
      </c>
      <c r="C157" s="20">
        <v>304</v>
      </c>
      <c r="D157" s="20"/>
      <c r="E157" s="131"/>
      <c r="F157" s="131"/>
      <c r="G157" s="132"/>
      <c r="I157" s="46">
        <v>319</v>
      </c>
      <c r="J157" s="46"/>
      <c r="K157" s="46"/>
    </row>
    <row r="158" s="117" customFormat="1" ht="29.5" customHeight="1" spans="1:11">
      <c r="A158" s="137" t="s">
        <v>150</v>
      </c>
      <c r="B158" s="20">
        <v>3159</v>
      </c>
      <c r="C158" s="20">
        <v>3128</v>
      </c>
      <c r="D158" s="20"/>
      <c r="E158" s="131">
        <f t="shared" si="30"/>
        <v>99.0186767964546</v>
      </c>
      <c r="F158" s="131">
        <f t="shared" si="31"/>
        <v>118.082295205738</v>
      </c>
      <c r="G158" s="132"/>
      <c r="I158" s="46">
        <v>2649</v>
      </c>
      <c r="J158" s="46"/>
      <c r="K158" s="46">
        <v>30.8895</v>
      </c>
    </row>
    <row r="159" s="117" customFormat="1" ht="29.5" customHeight="1" spans="1:11">
      <c r="A159" s="137" t="s">
        <v>151</v>
      </c>
      <c r="B159" s="20">
        <f t="shared" si="32"/>
        <v>3158.8895</v>
      </c>
      <c r="C159" s="20">
        <v>3128</v>
      </c>
      <c r="D159" s="20"/>
      <c r="E159" s="131"/>
      <c r="F159" s="131"/>
      <c r="G159" s="132"/>
      <c r="I159" s="46">
        <v>2649</v>
      </c>
      <c r="J159" s="46"/>
      <c r="K159" s="46">
        <v>30.8895</v>
      </c>
    </row>
    <row r="160" s="117" customFormat="1" ht="29.5" customHeight="1" spans="1:11">
      <c r="A160" s="137" t="s">
        <v>152</v>
      </c>
      <c r="B160" s="20">
        <v>996</v>
      </c>
      <c r="C160" s="20">
        <v>996</v>
      </c>
      <c r="D160" s="20"/>
      <c r="E160" s="131">
        <f t="shared" si="30"/>
        <v>100</v>
      </c>
      <c r="F160" s="131">
        <f t="shared" si="31"/>
        <v>35.3316778999645</v>
      </c>
      <c r="G160" s="132"/>
      <c r="I160" s="46">
        <v>2819</v>
      </c>
      <c r="J160" s="46"/>
      <c r="K160" s="46"/>
    </row>
    <row r="161" s="117" customFormat="1" ht="29.5" hidden="1" customHeight="1" spans="1:11">
      <c r="A161" s="138" t="s">
        <v>153</v>
      </c>
      <c r="B161" s="20">
        <f t="shared" si="32"/>
        <v>0</v>
      </c>
      <c r="C161" s="20"/>
      <c r="D161" s="20"/>
      <c r="E161" s="131"/>
      <c r="F161" s="131"/>
      <c r="G161" s="132"/>
      <c r="I161" s="46">
        <v>1401</v>
      </c>
      <c r="J161" s="46"/>
      <c r="K161" s="46"/>
    </row>
    <row r="162" s="117" customFormat="1" ht="29.5" customHeight="1" spans="1:11">
      <c r="A162" s="137" t="s">
        <v>154</v>
      </c>
      <c r="B162" s="20">
        <f t="shared" si="32"/>
        <v>933</v>
      </c>
      <c r="C162" s="20">
        <v>933</v>
      </c>
      <c r="D162" s="20"/>
      <c r="E162" s="131"/>
      <c r="F162" s="131"/>
      <c r="G162" s="132"/>
      <c r="I162" s="46">
        <v>1418</v>
      </c>
      <c r="J162" s="46"/>
      <c r="K162" s="46"/>
    </row>
    <row r="163" s="117" customFormat="1" ht="29.5" customHeight="1" spans="1:11">
      <c r="A163" s="137" t="s">
        <v>155</v>
      </c>
      <c r="B163" s="20">
        <f t="shared" si="32"/>
        <v>63</v>
      </c>
      <c r="C163" s="20">
        <v>63</v>
      </c>
      <c r="D163" s="20"/>
      <c r="E163" s="131"/>
      <c r="F163" s="131"/>
      <c r="G163" s="132"/>
      <c r="I163" s="46"/>
      <c r="J163" s="46"/>
      <c r="K163" s="46"/>
    </row>
    <row r="164" s="117" customFormat="1" ht="29.5" customHeight="1" spans="1:11">
      <c r="A164" s="137" t="s">
        <v>156</v>
      </c>
      <c r="B164" s="20">
        <v>19114</v>
      </c>
      <c r="C164" s="20">
        <v>18299</v>
      </c>
      <c r="D164" s="20"/>
      <c r="E164" s="131">
        <f t="shared" ref="E164:E167" si="33">C164/B164*100</f>
        <v>95.7361096578424</v>
      </c>
      <c r="F164" s="131">
        <f t="shared" ref="F164:F167" si="34">C164/I164*100</f>
        <v>103.337474587757</v>
      </c>
      <c r="G164" s="132"/>
      <c r="I164" s="46">
        <v>17708</v>
      </c>
      <c r="J164" s="46"/>
      <c r="K164" s="46">
        <v>815.4161</v>
      </c>
    </row>
    <row r="165" s="117" customFormat="1" ht="29.5" customHeight="1" spans="1:11">
      <c r="A165" s="137" t="s">
        <v>157</v>
      </c>
      <c r="B165" s="20">
        <f t="shared" ref="B165:B170" si="35">C165+J165+K165</f>
        <v>19114.4161</v>
      </c>
      <c r="C165" s="20">
        <v>18299</v>
      </c>
      <c r="D165" s="20"/>
      <c r="E165" s="131"/>
      <c r="F165" s="131"/>
      <c r="G165" s="132"/>
      <c r="I165" s="46">
        <v>17708</v>
      </c>
      <c r="J165" s="46"/>
      <c r="K165" s="46">
        <v>815.4161</v>
      </c>
    </row>
    <row r="166" s="117" customFormat="1" ht="29.5" customHeight="1" spans="1:11">
      <c r="A166" s="137" t="s">
        <v>158</v>
      </c>
      <c r="B166" s="20">
        <v>9608</v>
      </c>
      <c r="C166" s="20">
        <v>9256</v>
      </c>
      <c r="D166" s="20"/>
      <c r="E166" s="131">
        <f t="shared" si="33"/>
        <v>96.3363863447127</v>
      </c>
      <c r="F166" s="131">
        <f t="shared" si="34"/>
        <v>130.531659850515</v>
      </c>
      <c r="G166" s="132"/>
      <c r="I166" s="46">
        <v>7091</v>
      </c>
      <c r="J166" s="46"/>
      <c r="K166" s="46">
        <v>309.0273</v>
      </c>
    </row>
    <row r="167" s="117" customFormat="1" ht="29.5" customHeight="1" spans="1:11">
      <c r="A167" s="137" t="s">
        <v>159</v>
      </c>
      <c r="B167" s="20">
        <v>1731</v>
      </c>
      <c r="C167" s="20">
        <v>1731</v>
      </c>
      <c r="D167" s="20"/>
      <c r="E167" s="131">
        <f t="shared" si="33"/>
        <v>100</v>
      </c>
      <c r="F167" s="131">
        <f t="shared" si="34"/>
        <v>135.023400936037</v>
      </c>
      <c r="G167" s="132"/>
      <c r="I167" s="46">
        <v>1282</v>
      </c>
      <c r="J167" s="46"/>
      <c r="K167" s="46"/>
    </row>
    <row r="168" s="117" customFormat="1" ht="29.5" customHeight="1" spans="1:11">
      <c r="A168" s="137" t="s">
        <v>53</v>
      </c>
      <c r="B168" s="20">
        <f t="shared" si="35"/>
        <v>1117</v>
      </c>
      <c r="C168" s="20">
        <v>1117</v>
      </c>
      <c r="D168" s="20"/>
      <c r="E168" s="131"/>
      <c r="F168" s="131"/>
      <c r="G168" s="132"/>
      <c r="I168" s="46">
        <v>1159</v>
      </c>
      <c r="J168" s="46"/>
      <c r="K168" s="46"/>
    </row>
    <row r="169" s="117" customFormat="1" ht="29.5" customHeight="1" spans="1:11">
      <c r="A169" s="137" t="s">
        <v>54</v>
      </c>
      <c r="B169" s="20">
        <f t="shared" si="35"/>
        <v>450</v>
      </c>
      <c r="C169" s="20">
        <v>450</v>
      </c>
      <c r="D169" s="20"/>
      <c r="E169" s="131"/>
      <c r="F169" s="131"/>
      <c r="G169" s="132"/>
      <c r="I169" s="46">
        <v>21</v>
      </c>
      <c r="J169" s="46"/>
      <c r="K169" s="46"/>
    </row>
    <row r="170" s="117" customFormat="1" ht="29.5" customHeight="1" spans="1:11">
      <c r="A170" s="137" t="s">
        <v>160</v>
      </c>
      <c r="B170" s="20">
        <f t="shared" si="35"/>
        <v>164</v>
      </c>
      <c r="C170" s="20">
        <v>164</v>
      </c>
      <c r="D170" s="20"/>
      <c r="E170" s="131"/>
      <c r="F170" s="131"/>
      <c r="G170" s="132"/>
      <c r="I170" s="46">
        <v>102</v>
      </c>
      <c r="J170" s="46"/>
      <c r="K170" s="46"/>
    </row>
    <row r="171" s="117" customFormat="1" ht="29.5" customHeight="1" spans="1:11">
      <c r="A171" s="137" t="s">
        <v>161</v>
      </c>
      <c r="B171" s="20">
        <v>20</v>
      </c>
      <c r="C171" s="20">
        <v>7</v>
      </c>
      <c r="D171" s="20"/>
      <c r="E171" s="131">
        <f t="shared" ref="E171:E176" si="36">C171/B171*100</f>
        <v>35</v>
      </c>
      <c r="F171" s="131">
        <f>C171/I171*100</f>
        <v>175</v>
      </c>
      <c r="G171" s="132"/>
      <c r="I171" s="46">
        <v>4</v>
      </c>
      <c r="J171" s="46"/>
      <c r="K171" s="46">
        <v>13.1385</v>
      </c>
    </row>
    <row r="172" s="117" customFormat="1" ht="29.5" customHeight="1" spans="1:11">
      <c r="A172" s="137" t="s">
        <v>162</v>
      </c>
      <c r="B172" s="20">
        <f t="shared" ref="B172:B175" si="37">C172+J172+K172</f>
        <v>20.1385</v>
      </c>
      <c r="C172" s="20">
        <v>7</v>
      </c>
      <c r="D172" s="20"/>
      <c r="E172" s="131"/>
      <c r="F172" s="131"/>
      <c r="G172" s="132"/>
      <c r="I172" s="46">
        <v>4</v>
      </c>
      <c r="J172" s="46"/>
      <c r="K172" s="46">
        <v>13.1385</v>
      </c>
    </row>
    <row r="173" s="117" customFormat="1" ht="29.5" customHeight="1" spans="1:11">
      <c r="A173" s="137" t="s">
        <v>163</v>
      </c>
      <c r="B173" s="20">
        <v>7186</v>
      </c>
      <c r="C173" s="20">
        <v>6852</v>
      </c>
      <c r="D173" s="20"/>
      <c r="E173" s="131">
        <f t="shared" si="36"/>
        <v>95.3520734762037</v>
      </c>
      <c r="F173" s="131">
        <f>C173/I173*100</f>
        <v>126.23434045689</v>
      </c>
      <c r="G173" s="132"/>
      <c r="I173" s="46">
        <v>5428</v>
      </c>
      <c r="J173" s="46"/>
      <c r="K173" s="46">
        <v>290.8885</v>
      </c>
    </row>
    <row r="174" s="117" customFormat="1" ht="29.5" customHeight="1" spans="1:11">
      <c r="A174" s="137" t="s">
        <v>164</v>
      </c>
      <c r="B174" s="20">
        <f t="shared" si="37"/>
        <v>14</v>
      </c>
      <c r="C174" s="20">
        <v>14</v>
      </c>
      <c r="D174" s="20"/>
      <c r="E174" s="131"/>
      <c r="F174" s="131"/>
      <c r="G174" s="132"/>
      <c r="I174" s="46"/>
      <c r="J174" s="46"/>
      <c r="K174" s="46"/>
    </row>
    <row r="175" s="117" customFormat="1" ht="29.5" customHeight="1" spans="1:11">
      <c r="A175" s="137" t="s">
        <v>165</v>
      </c>
      <c r="B175" s="20">
        <f t="shared" si="37"/>
        <v>7171.8885</v>
      </c>
      <c r="C175" s="20">
        <v>6838</v>
      </c>
      <c r="D175" s="20"/>
      <c r="E175" s="131"/>
      <c r="F175" s="131"/>
      <c r="G175" s="132"/>
      <c r="I175" s="46">
        <v>5428</v>
      </c>
      <c r="J175" s="46">
        <v>43</v>
      </c>
      <c r="K175" s="46">
        <v>290.8885</v>
      </c>
    </row>
    <row r="176" s="117" customFormat="1" ht="29.5" customHeight="1" spans="1:11">
      <c r="A176" s="137" t="s">
        <v>166</v>
      </c>
      <c r="B176" s="20">
        <v>92</v>
      </c>
      <c r="C176" s="20">
        <v>92</v>
      </c>
      <c r="D176" s="20"/>
      <c r="E176" s="131">
        <f t="shared" si="36"/>
        <v>100</v>
      </c>
      <c r="F176" s="131"/>
      <c r="G176" s="132"/>
      <c r="I176" s="46">
        <v>3</v>
      </c>
      <c r="J176" s="46"/>
      <c r="K176" s="46"/>
    </row>
    <row r="177" s="117" customFormat="1" ht="29.5" customHeight="1" spans="1:11">
      <c r="A177" s="137" t="s">
        <v>167</v>
      </c>
      <c r="B177" s="20">
        <f t="shared" ref="B177:B181" si="38">C177+J177+K177</f>
        <v>92</v>
      </c>
      <c r="C177" s="20">
        <v>92</v>
      </c>
      <c r="D177" s="20"/>
      <c r="E177" s="131"/>
      <c r="F177" s="131"/>
      <c r="G177" s="132"/>
      <c r="I177" s="46">
        <v>3</v>
      </c>
      <c r="J177" s="46"/>
      <c r="K177" s="46"/>
    </row>
    <row r="178" s="117" customFormat="1" ht="29.5" customHeight="1" spans="1:11">
      <c r="A178" s="138" t="s">
        <v>168</v>
      </c>
      <c r="B178" s="20">
        <v>92</v>
      </c>
      <c r="C178" s="20">
        <v>87</v>
      </c>
      <c r="D178" s="20"/>
      <c r="E178" s="131">
        <f t="shared" ref="E178:E183" si="39">C178/B178*100</f>
        <v>94.5652173913043</v>
      </c>
      <c r="F178" s="131">
        <f t="shared" ref="F178:F183" si="40">C178/I178*100</f>
        <v>228.947368421053</v>
      </c>
      <c r="G178" s="132"/>
      <c r="I178" s="46">
        <v>38</v>
      </c>
      <c r="J178" s="46"/>
      <c r="K178" s="46">
        <v>5.0003</v>
      </c>
    </row>
    <row r="179" s="116" customFormat="1" ht="29.5" customHeight="1" spans="1:11">
      <c r="A179" s="137" t="s">
        <v>169</v>
      </c>
      <c r="B179" s="20">
        <f t="shared" si="38"/>
        <v>92.0003</v>
      </c>
      <c r="C179" s="20">
        <v>87</v>
      </c>
      <c r="D179" s="20"/>
      <c r="E179" s="131"/>
      <c r="F179" s="131"/>
      <c r="G179" s="132"/>
      <c r="I179" s="46">
        <v>38</v>
      </c>
      <c r="J179" s="46"/>
      <c r="K179" s="46">
        <v>5.0003</v>
      </c>
    </row>
    <row r="180" s="117" customFormat="1" ht="29.5" customHeight="1" spans="1:11">
      <c r="A180" s="137" t="s">
        <v>170</v>
      </c>
      <c r="B180" s="20">
        <v>487</v>
      </c>
      <c r="C180" s="20">
        <v>487</v>
      </c>
      <c r="D180" s="20"/>
      <c r="E180" s="131">
        <f t="shared" si="39"/>
        <v>100</v>
      </c>
      <c r="F180" s="131">
        <f t="shared" si="40"/>
        <v>144.940476190476</v>
      </c>
      <c r="G180" s="132"/>
      <c r="I180" s="46">
        <v>336</v>
      </c>
      <c r="J180" s="46"/>
      <c r="K180" s="46"/>
    </row>
    <row r="181" s="117" customFormat="1" ht="29.5" customHeight="1" spans="1:11">
      <c r="A181" s="137" t="s">
        <v>171</v>
      </c>
      <c r="B181" s="20">
        <f t="shared" si="38"/>
        <v>487</v>
      </c>
      <c r="C181" s="20">
        <v>487</v>
      </c>
      <c r="D181" s="20"/>
      <c r="E181" s="131"/>
      <c r="F181" s="131"/>
      <c r="G181" s="132"/>
      <c r="I181" s="46">
        <v>336</v>
      </c>
      <c r="J181" s="46"/>
      <c r="K181" s="46"/>
    </row>
    <row r="182" s="117" customFormat="1" ht="29.5" customHeight="1" spans="1:14">
      <c r="A182" s="137" t="s">
        <v>172</v>
      </c>
      <c r="B182" s="20">
        <v>27338</v>
      </c>
      <c r="C182" s="20">
        <v>24472</v>
      </c>
      <c r="D182" s="20"/>
      <c r="E182" s="131">
        <f t="shared" si="39"/>
        <v>89.5164240251664</v>
      </c>
      <c r="F182" s="131">
        <f t="shared" si="40"/>
        <v>92.1871468394485</v>
      </c>
      <c r="G182" s="132"/>
      <c r="I182" s="46">
        <v>26546</v>
      </c>
      <c r="J182" s="46"/>
      <c r="K182" s="46">
        <v>2766.2698</v>
      </c>
      <c r="N182" s="117">
        <f>100-F182</f>
        <v>7.8128531605515</v>
      </c>
    </row>
    <row r="183" s="117" customFormat="1" ht="29.5" customHeight="1" spans="1:11">
      <c r="A183" s="137" t="s">
        <v>173</v>
      </c>
      <c r="B183" s="20">
        <v>12960</v>
      </c>
      <c r="C183" s="20">
        <v>11065</v>
      </c>
      <c r="D183" s="20"/>
      <c r="E183" s="131">
        <f t="shared" si="39"/>
        <v>85.3780864197531</v>
      </c>
      <c r="F183" s="131">
        <f t="shared" si="40"/>
        <v>80.9259123820668</v>
      </c>
      <c r="G183" s="132"/>
      <c r="I183" s="46">
        <v>13673</v>
      </c>
      <c r="J183" s="46"/>
      <c r="K183" s="46">
        <v>1795.8836</v>
      </c>
    </row>
    <row r="184" s="117" customFormat="1" ht="29.5" customHeight="1" spans="1:11">
      <c r="A184" s="137" t="s">
        <v>53</v>
      </c>
      <c r="B184" s="20">
        <f t="shared" ref="B184:B195" si="41">C184+J184+K184</f>
        <v>814</v>
      </c>
      <c r="C184" s="20">
        <v>814</v>
      </c>
      <c r="D184" s="20"/>
      <c r="E184" s="131"/>
      <c r="F184" s="131"/>
      <c r="G184" s="132"/>
      <c r="I184" s="46">
        <v>1866</v>
      </c>
      <c r="J184" s="46"/>
      <c r="K184" s="46"/>
    </row>
    <row r="185" s="117" customFormat="1" ht="29.5" customHeight="1" spans="1:11">
      <c r="A185" s="138" t="s">
        <v>54</v>
      </c>
      <c r="B185" s="20">
        <f t="shared" si="41"/>
        <v>81</v>
      </c>
      <c r="C185" s="20">
        <v>81</v>
      </c>
      <c r="D185" s="20"/>
      <c r="E185" s="131"/>
      <c r="F185" s="131"/>
      <c r="G185" s="132"/>
      <c r="I185" s="46">
        <v>154</v>
      </c>
      <c r="J185" s="46"/>
      <c r="K185" s="46"/>
    </row>
    <row r="186" s="117" customFormat="1" ht="29.5" customHeight="1" spans="1:11">
      <c r="A186" s="137" t="s">
        <v>174</v>
      </c>
      <c r="B186" s="20">
        <f t="shared" si="41"/>
        <v>1043.7015</v>
      </c>
      <c r="C186" s="20">
        <v>890</v>
      </c>
      <c r="D186" s="20"/>
      <c r="E186" s="131"/>
      <c r="F186" s="131"/>
      <c r="G186" s="132"/>
      <c r="I186" s="46">
        <v>1883</v>
      </c>
      <c r="J186" s="46"/>
      <c r="K186" s="46">
        <v>153.7015</v>
      </c>
    </row>
    <row r="187" s="117" customFormat="1" ht="29.5" customHeight="1" spans="1:11">
      <c r="A187" s="138" t="s">
        <v>175</v>
      </c>
      <c r="B187" s="20">
        <f t="shared" si="41"/>
        <v>2585</v>
      </c>
      <c r="C187" s="20">
        <v>2585</v>
      </c>
      <c r="D187" s="20"/>
      <c r="E187" s="131"/>
      <c r="F187" s="131"/>
      <c r="G187" s="132"/>
      <c r="I187" s="46">
        <v>3816</v>
      </c>
      <c r="J187" s="46"/>
      <c r="K187" s="46"/>
    </row>
    <row r="188" s="117" customFormat="1" ht="29.5" customHeight="1" spans="1:11">
      <c r="A188" s="137" t="s">
        <v>176</v>
      </c>
      <c r="B188" s="20">
        <f t="shared" si="41"/>
        <v>2467</v>
      </c>
      <c r="C188" s="20">
        <v>2467</v>
      </c>
      <c r="D188" s="20"/>
      <c r="E188" s="131"/>
      <c r="F188" s="131"/>
      <c r="G188" s="132"/>
      <c r="I188" s="46">
        <v>2401</v>
      </c>
      <c r="J188" s="46"/>
      <c r="K188" s="46"/>
    </row>
    <row r="189" s="117" customFormat="1" ht="29.5" customHeight="1" spans="1:11">
      <c r="A189" s="137" t="s">
        <v>177</v>
      </c>
      <c r="B189" s="20">
        <f t="shared" si="41"/>
        <v>800</v>
      </c>
      <c r="C189" s="20"/>
      <c r="D189" s="20"/>
      <c r="E189" s="131"/>
      <c r="F189" s="131"/>
      <c r="G189" s="132"/>
      <c r="I189" s="46"/>
      <c r="J189" s="46"/>
      <c r="K189" s="46">
        <v>800</v>
      </c>
    </row>
    <row r="190" s="117" customFormat="1" ht="29.5" customHeight="1" spans="1:11">
      <c r="A190" s="137" t="s">
        <v>178</v>
      </c>
      <c r="B190" s="20">
        <f t="shared" si="41"/>
        <v>214.9309</v>
      </c>
      <c r="C190" s="20">
        <v>214</v>
      </c>
      <c r="D190" s="20"/>
      <c r="E190" s="131"/>
      <c r="F190" s="131"/>
      <c r="G190" s="132"/>
      <c r="I190" s="46">
        <v>195</v>
      </c>
      <c r="J190" s="46"/>
      <c r="K190" s="46">
        <v>0.9309</v>
      </c>
    </row>
    <row r="191" s="117" customFormat="1" ht="29.5" customHeight="1" spans="1:11">
      <c r="A191" s="137" t="s">
        <v>179</v>
      </c>
      <c r="B191" s="20">
        <f t="shared" si="41"/>
        <v>190</v>
      </c>
      <c r="C191" s="20">
        <v>190</v>
      </c>
      <c r="D191" s="20"/>
      <c r="E191" s="131"/>
      <c r="F191" s="131"/>
      <c r="G191" s="132"/>
      <c r="I191" s="46">
        <v>158</v>
      </c>
      <c r="J191" s="46"/>
      <c r="K191" s="46"/>
    </row>
    <row r="192" s="117" customFormat="1" ht="29.5" customHeight="1" spans="1:11">
      <c r="A192" s="137" t="s">
        <v>180</v>
      </c>
      <c r="B192" s="20">
        <f t="shared" si="41"/>
        <v>1422.135</v>
      </c>
      <c r="C192" s="20">
        <v>1127</v>
      </c>
      <c r="D192" s="20"/>
      <c r="E192" s="131"/>
      <c r="F192" s="131"/>
      <c r="G192" s="132"/>
      <c r="I192" s="46">
        <v>982</v>
      </c>
      <c r="J192" s="46"/>
      <c r="K192" s="46">
        <v>295.135</v>
      </c>
    </row>
    <row r="193" s="117" customFormat="1" ht="29.5" customHeight="1" spans="1:11">
      <c r="A193" s="137" t="s">
        <v>181</v>
      </c>
      <c r="B193" s="20">
        <f t="shared" si="41"/>
        <v>650.7</v>
      </c>
      <c r="C193" s="20">
        <v>633</v>
      </c>
      <c r="D193" s="20"/>
      <c r="E193" s="131"/>
      <c r="F193" s="131"/>
      <c r="G193" s="132"/>
      <c r="I193" s="46">
        <v>510</v>
      </c>
      <c r="J193" s="46"/>
      <c r="K193" s="46">
        <v>17.7</v>
      </c>
    </row>
    <row r="194" s="117" customFormat="1" ht="29.5" customHeight="1" spans="1:11">
      <c r="A194" s="137" t="s">
        <v>182</v>
      </c>
      <c r="B194" s="20">
        <f t="shared" si="41"/>
        <v>1508.683</v>
      </c>
      <c r="C194" s="20">
        <v>1353</v>
      </c>
      <c r="D194" s="20"/>
      <c r="E194" s="131"/>
      <c r="F194" s="131"/>
      <c r="G194" s="132"/>
      <c r="I194" s="46">
        <v>1263</v>
      </c>
      <c r="J194" s="46"/>
      <c r="K194" s="46">
        <v>155.683</v>
      </c>
    </row>
    <row r="195" s="117" customFormat="1" ht="29.5" customHeight="1" spans="1:11">
      <c r="A195" s="137" t="s">
        <v>183</v>
      </c>
      <c r="B195" s="20">
        <f t="shared" si="41"/>
        <v>1182.7332</v>
      </c>
      <c r="C195" s="20">
        <v>711</v>
      </c>
      <c r="D195" s="20"/>
      <c r="E195" s="131"/>
      <c r="F195" s="131"/>
      <c r="G195" s="132"/>
      <c r="I195" s="46">
        <v>445</v>
      </c>
      <c r="J195" s="46">
        <v>99</v>
      </c>
      <c r="K195" s="46">
        <v>372.7332</v>
      </c>
    </row>
    <row r="196" s="117" customFormat="1" ht="29.5" customHeight="1" spans="1:11">
      <c r="A196" s="137" t="s">
        <v>184</v>
      </c>
      <c r="B196" s="20">
        <v>3270</v>
      </c>
      <c r="C196" s="20">
        <v>2637</v>
      </c>
      <c r="D196" s="20"/>
      <c r="E196" s="131">
        <f>C196/B196*100</f>
        <v>80.6422018348624</v>
      </c>
      <c r="F196" s="131">
        <f>C196/I196*100</f>
        <v>138.280020975354</v>
      </c>
      <c r="G196" s="132"/>
      <c r="I196" s="46">
        <v>1907</v>
      </c>
      <c r="J196" s="46"/>
      <c r="K196" s="46">
        <v>633.1311</v>
      </c>
    </row>
    <row r="197" s="117" customFormat="1" ht="29.5" customHeight="1" spans="1:11">
      <c r="A197" s="137" t="s">
        <v>185</v>
      </c>
      <c r="B197" s="20">
        <f t="shared" ref="B197:B203" si="42">C197+J197+K197</f>
        <v>786.8258</v>
      </c>
      <c r="C197" s="20">
        <v>234</v>
      </c>
      <c r="D197" s="20"/>
      <c r="E197" s="131"/>
      <c r="F197" s="131"/>
      <c r="G197" s="132"/>
      <c r="I197" s="46">
        <v>514</v>
      </c>
      <c r="J197" s="46"/>
      <c r="K197" s="46">
        <v>552.8258</v>
      </c>
    </row>
    <row r="198" s="117" customFormat="1" ht="29.5" customHeight="1" spans="1:11">
      <c r="A198" s="137" t="s">
        <v>186</v>
      </c>
      <c r="B198" s="20">
        <f t="shared" si="42"/>
        <v>2483.3053</v>
      </c>
      <c r="C198" s="20">
        <v>2403</v>
      </c>
      <c r="D198" s="20"/>
      <c r="E198" s="131"/>
      <c r="F198" s="131"/>
      <c r="G198" s="132"/>
      <c r="I198" s="46">
        <v>1393</v>
      </c>
      <c r="J198" s="46"/>
      <c r="K198" s="46">
        <v>80.3053</v>
      </c>
    </row>
    <row r="199" s="117" customFormat="1" ht="29.5" customHeight="1" spans="1:11">
      <c r="A199" s="137" t="s">
        <v>187</v>
      </c>
      <c r="B199" s="20">
        <v>1653</v>
      </c>
      <c r="C199" s="20">
        <v>1648</v>
      </c>
      <c r="D199" s="20"/>
      <c r="E199" s="131">
        <f>C199/B199*100</f>
        <v>99.697519661222</v>
      </c>
      <c r="F199" s="131">
        <f>C199/I199*100</f>
        <v>119.506889050036</v>
      </c>
      <c r="G199" s="132"/>
      <c r="I199" s="46">
        <v>1379</v>
      </c>
      <c r="J199" s="46"/>
      <c r="K199" s="46">
        <v>4.68</v>
      </c>
    </row>
    <row r="200" s="117" customFormat="1" ht="29.5" customHeight="1" spans="1:11">
      <c r="A200" s="137" t="s">
        <v>53</v>
      </c>
      <c r="B200" s="20">
        <f t="shared" si="42"/>
        <v>387</v>
      </c>
      <c r="C200" s="20">
        <v>387</v>
      </c>
      <c r="D200" s="20"/>
      <c r="E200" s="131"/>
      <c r="F200" s="131"/>
      <c r="G200" s="132"/>
      <c r="I200" s="46">
        <v>457</v>
      </c>
      <c r="J200" s="46"/>
      <c r="K200" s="46"/>
    </row>
    <row r="201" s="117" customFormat="1" ht="29.5" customHeight="1" spans="1:11">
      <c r="A201" s="137" t="s">
        <v>188</v>
      </c>
      <c r="B201" s="20">
        <f t="shared" si="42"/>
        <v>482.68</v>
      </c>
      <c r="C201" s="20">
        <v>478</v>
      </c>
      <c r="D201" s="20"/>
      <c r="E201" s="131"/>
      <c r="F201" s="131"/>
      <c r="G201" s="132"/>
      <c r="I201" s="46">
        <v>368</v>
      </c>
      <c r="J201" s="46"/>
      <c r="K201" s="46">
        <v>4.68</v>
      </c>
    </row>
    <row r="202" s="117" customFormat="1" ht="29.5" customHeight="1" spans="1:11">
      <c r="A202" s="137" t="s">
        <v>189</v>
      </c>
      <c r="B202" s="20">
        <f t="shared" si="42"/>
        <v>58</v>
      </c>
      <c r="C202" s="20">
        <v>58</v>
      </c>
      <c r="D202" s="20"/>
      <c r="E202" s="131"/>
      <c r="F202" s="131"/>
      <c r="G202" s="132"/>
      <c r="I202" s="46">
        <v>30</v>
      </c>
      <c r="J202" s="46"/>
      <c r="K202" s="46"/>
    </row>
    <row r="203" s="117" customFormat="1" ht="29.5" customHeight="1" spans="1:11">
      <c r="A203" s="137" t="s">
        <v>190</v>
      </c>
      <c r="B203" s="20">
        <f t="shared" si="42"/>
        <v>725</v>
      </c>
      <c r="C203" s="20">
        <v>725</v>
      </c>
      <c r="D203" s="20"/>
      <c r="E203" s="131"/>
      <c r="F203" s="131"/>
      <c r="G203" s="132"/>
      <c r="I203" s="46">
        <v>524</v>
      </c>
      <c r="J203" s="46"/>
      <c r="K203" s="46"/>
    </row>
    <row r="204" s="117" customFormat="1" ht="29.5" customHeight="1" spans="1:11">
      <c r="A204" s="137" t="s">
        <v>191</v>
      </c>
      <c r="B204" s="20">
        <v>1282</v>
      </c>
      <c r="C204" s="20">
        <v>1282</v>
      </c>
      <c r="D204" s="20"/>
      <c r="E204" s="131">
        <f>C204/B204*100</f>
        <v>100</v>
      </c>
      <c r="F204" s="131">
        <f>C204/I204*100</f>
        <v>50.3732809430255</v>
      </c>
      <c r="G204" s="132"/>
      <c r="I204" s="46">
        <v>2545</v>
      </c>
      <c r="J204" s="46"/>
      <c r="K204" s="46"/>
    </row>
    <row r="205" s="117" customFormat="1" ht="29.5" customHeight="1" spans="1:11">
      <c r="A205" s="137" t="s">
        <v>192</v>
      </c>
      <c r="B205" s="20">
        <f t="shared" ref="B205:B210" si="43">C205+J205+K205</f>
        <v>318</v>
      </c>
      <c r="C205" s="20">
        <v>318</v>
      </c>
      <c r="D205" s="20"/>
      <c r="E205" s="131"/>
      <c r="F205" s="131"/>
      <c r="G205" s="132"/>
      <c r="I205" s="46">
        <v>618</v>
      </c>
      <c r="J205" s="46"/>
      <c r="K205" s="46"/>
    </row>
    <row r="206" s="117" customFormat="1" ht="29.5" customHeight="1" spans="1:11">
      <c r="A206" s="137" t="s">
        <v>193</v>
      </c>
      <c r="B206" s="20">
        <f t="shared" si="43"/>
        <v>964</v>
      </c>
      <c r="C206" s="20">
        <v>964</v>
      </c>
      <c r="D206" s="20"/>
      <c r="E206" s="131"/>
      <c r="F206" s="131"/>
      <c r="G206" s="132"/>
      <c r="I206" s="46">
        <v>1927</v>
      </c>
      <c r="J206" s="46"/>
      <c r="K206" s="46"/>
    </row>
    <row r="207" s="117" customFormat="1" ht="29.5" customHeight="1" spans="1:11">
      <c r="A207" s="137" t="s">
        <v>194</v>
      </c>
      <c r="B207" s="20">
        <v>6882</v>
      </c>
      <c r="C207" s="20">
        <v>6736</v>
      </c>
      <c r="D207" s="20"/>
      <c r="E207" s="131">
        <f>C207/B207*100</f>
        <v>97.8785236849753</v>
      </c>
      <c r="F207" s="131">
        <f>C207/I207*100</f>
        <v>122.987036698923</v>
      </c>
      <c r="G207" s="132"/>
      <c r="I207" s="46">
        <v>5477</v>
      </c>
      <c r="J207" s="46"/>
      <c r="K207" s="46">
        <v>145.7469</v>
      </c>
    </row>
    <row r="208" s="117" customFormat="1" ht="29.5" customHeight="1" spans="1:11">
      <c r="A208" s="137" t="s">
        <v>195</v>
      </c>
      <c r="B208" s="20">
        <f t="shared" si="43"/>
        <v>1051</v>
      </c>
      <c r="C208" s="20">
        <v>1051</v>
      </c>
      <c r="D208" s="20"/>
      <c r="E208" s="131"/>
      <c r="F208" s="131"/>
      <c r="G208" s="132"/>
      <c r="I208" s="46">
        <v>741</v>
      </c>
      <c r="J208" s="46"/>
      <c r="K208" s="46"/>
    </row>
    <row r="209" s="117" customFormat="1" ht="29.5" customHeight="1" spans="1:11">
      <c r="A209" s="137" t="s">
        <v>196</v>
      </c>
      <c r="B209" s="20">
        <f t="shared" si="43"/>
        <v>5488.7469</v>
      </c>
      <c r="C209" s="20">
        <v>5343</v>
      </c>
      <c r="D209" s="20"/>
      <c r="E209" s="131"/>
      <c r="F209" s="131"/>
      <c r="G209" s="132"/>
      <c r="I209" s="46">
        <v>4618</v>
      </c>
      <c r="J209" s="46"/>
      <c r="K209" s="46">
        <v>145.7469</v>
      </c>
    </row>
    <row r="210" s="117" customFormat="1" ht="29.5" customHeight="1" spans="1:11">
      <c r="A210" s="137" t="s">
        <v>197</v>
      </c>
      <c r="B210" s="20">
        <f t="shared" si="43"/>
        <v>342</v>
      </c>
      <c r="C210" s="20">
        <v>342</v>
      </c>
      <c r="D210" s="20"/>
      <c r="E210" s="131"/>
      <c r="F210" s="131"/>
      <c r="G210" s="132"/>
      <c r="I210" s="46">
        <v>118</v>
      </c>
      <c r="J210" s="46"/>
      <c r="K210" s="46"/>
    </row>
    <row r="211" s="117" customFormat="1" ht="29.5" customHeight="1" spans="1:11">
      <c r="A211" s="137" t="s">
        <v>198</v>
      </c>
      <c r="B211" s="20">
        <v>1291</v>
      </c>
      <c r="C211" s="20">
        <v>1104</v>
      </c>
      <c r="D211" s="20"/>
      <c r="E211" s="131">
        <f t="shared" ref="E211:E216" si="44">C211/B211*100</f>
        <v>85.5151045701007</v>
      </c>
      <c r="F211" s="131">
        <f t="shared" ref="F211:F216" si="45">C211/I211*100</f>
        <v>70.5431309904153</v>
      </c>
      <c r="G211" s="132"/>
      <c r="I211" s="46">
        <v>1565</v>
      </c>
      <c r="J211" s="46"/>
      <c r="K211" s="46">
        <v>186.8282</v>
      </c>
    </row>
    <row r="212" s="117" customFormat="1" ht="29.5" customHeight="1" spans="1:11">
      <c r="A212" s="137" t="s">
        <v>199</v>
      </c>
      <c r="B212" s="20">
        <f t="shared" ref="B212:B214" si="46">C212+J212+K212</f>
        <v>730.92</v>
      </c>
      <c r="C212" s="20">
        <v>661</v>
      </c>
      <c r="D212" s="20"/>
      <c r="E212" s="131"/>
      <c r="F212" s="131"/>
      <c r="G212" s="132"/>
      <c r="I212" s="46">
        <v>1122</v>
      </c>
      <c r="J212" s="46"/>
      <c r="K212" s="46">
        <v>69.92</v>
      </c>
    </row>
    <row r="213" s="117" customFormat="1" ht="29.5" hidden="1" customHeight="1" spans="1:11">
      <c r="A213" s="137" t="s">
        <v>200</v>
      </c>
      <c r="B213" s="20">
        <f t="shared" si="46"/>
        <v>0</v>
      </c>
      <c r="C213" s="20"/>
      <c r="D213" s="20"/>
      <c r="E213" s="131"/>
      <c r="F213" s="131"/>
      <c r="G213" s="132"/>
      <c r="I213" s="46">
        <v>10</v>
      </c>
      <c r="J213" s="46"/>
      <c r="K213" s="46"/>
    </row>
    <row r="214" s="117" customFormat="1" ht="29.5" customHeight="1" spans="1:11">
      <c r="A214" s="137" t="s">
        <v>201</v>
      </c>
      <c r="B214" s="20">
        <f t="shared" si="46"/>
        <v>559.9082</v>
      </c>
      <c r="C214" s="20">
        <v>443</v>
      </c>
      <c r="D214" s="20"/>
      <c r="E214" s="131"/>
      <c r="F214" s="131"/>
      <c r="G214" s="132"/>
      <c r="I214" s="46">
        <v>433</v>
      </c>
      <c r="J214" s="46"/>
      <c r="K214" s="46">
        <v>116.9082</v>
      </c>
    </row>
    <row r="215" s="117" customFormat="1" ht="29.5" customHeight="1" spans="1:11">
      <c r="A215" s="137" t="s">
        <v>202</v>
      </c>
      <c r="B215" s="20">
        <v>52568</v>
      </c>
      <c r="C215" s="20">
        <v>51292</v>
      </c>
      <c r="D215" s="20">
        <v>15</v>
      </c>
      <c r="E215" s="131">
        <f t="shared" si="44"/>
        <v>97.5726677826815</v>
      </c>
      <c r="F215" s="131">
        <f t="shared" si="45"/>
        <v>107.806128883097</v>
      </c>
      <c r="G215" s="132"/>
      <c r="I215" s="46">
        <v>47578</v>
      </c>
      <c r="J215" s="46"/>
      <c r="K215" s="46">
        <v>1274.54242</v>
      </c>
    </row>
    <row r="216" s="117" customFormat="1" ht="29.5" customHeight="1" spans="1:11">
      <c r="A216" s="137" t="s">
        <v>203</v>
      </c>
      <c r="B216" s="20">
        <v>6085</v>
      </c>
      <c r="C216" s="20">
        <v>6076</v>
      </c>
      <c r="D216" s="20"/>
      <c r="E216" s="131">
        <f t="shared" si="44"/>
        <v>99.8520953163517</v>
      </c>
      <c r="F216" s="131">
        <f t="shared" si="45"/>
        <v>123.020854423972</v>
      </c>
      <c r="G216" s="132"/>
      <c r="I216" s="46">
        <v>4939</v>
      </c>
      <c r="J216" s="46"/>
      <c r="K216" s="46">
        <v>9.14505</v>
      </c>
    </row>
    <row r="217" s="117" customFormat="1" ht="29.5" customHeight="1" spans="1:11">
      <c r="A217" s="137" t="s">
        <v>53</v>
      </c>
      <c r="B217" s="20">
        <f t="shared" ref="B217:B223" si="47">C217+J217+K217</f>
        <v>707</v>
      </c>
      <c r="C217" s="20">
        <v>707</v>
      </c>
      <c r="D217" s="20"/>
      <c r="E217" s="131"/>
      <c r="F217" s="131"/>
      <c r="G217" s="132"/>
      <c r="I217" s="46">
        <v>705</v>
      </c>
      <c r="J217" s="46"/>
      <c r="K217" s="46"/>
    </row>
    <row r="218" s="117" customFormat="1" ht="29.5" customHeight="1" spans="1:11">
      <c r="A218" s="137" t="s">
        <v>54</v>
      </c>
      <c r="B218" s="20">
        <f t="shared" si="47"/>
        <v>99</v>
      </c>
      <c r="C218" s="20">
        <v>99</v>
      </c>
      <c r="D218" s="20"/>
      <c r="E218" s="131"/>
      <c r="F218" s="131"/>
      <c r="G218" s="132"/>
      <c r="I218" s="46"/>
      <c r="J218" s="46"/>
      <c r="K218" s="46"/>
    </row>
    <row r="219" s="117" customFormat="1" ht="29.5" customHeight="1" spans="1:11">
      <c r="A219" s="137" t="s">
        <v>56</v>
      </c>
      <c r="B219" s="20">
        <f t="shared" si="47"/>
        <v>486.14505</v>
      </c>
      <c r="C219" s="20">
        <v>477</v>
      </c>
      <c r="D219" s="20"/>
      <c r="E219" s="131"/>
      <c r="F219" s="131"/>
      <c r="G219" s="132"/>
      <c r="I219" s="46">
        <v>438</v>
      </c>
      <c r="J219" s="46"/>
      <c r="K219" s="46">
        <v>9.14505</v>
      </c>
    </row>
    <row r="220" s="117" customFormat="1" ht="29.5" customHeight="1" spans="1:11">
      <c r="A220" s="137" t="s">
        <v>204</v>
      </c>
      <c r="B220" s="20">
        <f t="shared" si="47"/>
        <v>427</v>
      </c>
      <c r="C220" s="20">
        <v>427</v>
      </c>
      <c r="D220" s="20"/>
      <c r="E220" s="131"/>
      <c r="F220" s="131"/>
      <c r="G220" s="132"/>
      <c r="I220" s="46">
        <v>421</v>
      </c>
      <c r="J220" s="46"/>
      <c r="K220" s="46"/>
    </row>
    <row r="221" s="117" customFormat="1" ht="29.5" customHeight="1" spans="1:11">
      <c r="A221" s="137" t="s">
        <v>205</v>
      </c>
      <c r="B221" s="20">
        <f t="shared" si="47"/>
        <v>2630</v>
      </c>
      <c r="C221" s="20">
        <v>2630</v>
      </c>
      <c r="D221" s="20"/>
      <c r="E221" s="131"/>
      <c r="F221" s="131"/>
      <c r="G221" s="132"/>
      <c r="I221" s="46">
        <v>2010</v>
      </c>
      <c r="J221" s="46"/>
      <c r="K221" s="46"/>
    </row>
    <row r="222" s="117" customFormat="1" ht="29.5" customHeight="1" spans="1:11">
      <c r="A222" s="139" t="s">
        <v>206</v>
      </c>
      <c r="B222" s="20">
        <f t="shared" si="47"/>
        <v>783</v>
      </c>
      <c r="C222" s="20">
        <v>783</v>
      </c>
      <c r="D222" s="20"/>
      <c r="E222" s="131"/>
      <c r="F222" s="131"/>
      <c r="G222" s="132"/>
      <c r="I222" s="46">
        <v>725</v>
      </c>
      <c r="J222" s="46"/>
      <c r="K222" s="46"/>
    </row>
    <row r="223" s="117" customFormat="1" ht="29.5" customHeight="1" spans="1:11">
      <c r="A223" s="139" t="s">
        <v>207</v>
      </c>
      <c r="B223" s="20">
        <f t="shared" si="47"/>
        <v>953</v>
      </c>
      <c r="C223" s="20">
        <v>953</v>
      </c>
      <c r="D223" s="20"/>
      <c r="E223" s="131"/>
      <c r="F223" s="131"/>
      <c r="G223" s="132"/>
      <c r="I223" s="46">
        <v>640</v>
      </c>
      <c r="J223" s="46"/>
      <c r="K223" s="46"/>
    </row>
    <row r="224" s="117" customFormat="1" ht="29.5" customHeight="1" spans="1:11">
      <c r="A224" s="139" t="s">
        <v>208</v>
      </c>
      <c r="B224" s="20">
        <v>746</v>
      </c>
      <c r="C224" s="20">
        <v>725</v>
      </c>
      <c r="D224" s="20"/>
      <c r="E224" s="131">
        <f>C224/B224*100</f>
        <v>97.1849865951743</v>
      </c>
      <c r="F224" s="131">
        <f>C224/I224*100</f>
        <v>42.4473067915691</v>
      </c>
      <c r="G224" s="140" t="s">
        <v>209</v>
      </c>
      <c r="I224" s="46">
        <v>1708</v>
      </c>
      <c r="J224" s="46"/>
      <c r="K224" s="46">
        <v>21</v>
      </c>
    </row>
    <row r="225" s="117" customFormat="1" ht="29.5" customHeight="1" spans="1:11">
      <c r="A225" s="139" t="s">
        <v>53</v>
      </c>
      <c r="B225" s="20">
        <f t="shared" ref="B225:B227" si="48">C225+J225+K225</f>
        <v>552</v>
      </c>
      <c r="C225" s="20">
        <v>552</v>
      </c>
      <c r="D225" s="20"/>
      <c r="E225" s="131"/>
      <c r="F225" s="131"/>
      <c r="G225" s="132"/>
      <c r="I225" s="46">
        <v>1029</v>
      </c>
      <c r="J225" s="46"/>
      <c r="K225" s="46"/>
    </row>
    <row r="226" s="117" customFormat="1" ht="29.5" customHeight="1" spans="1:11">
      <c r="A226" s="139" t="s">
        <v>210</v>
      </c>
      <c r="B226" s="20">
        <f t="shared" si="48"/>
        <v>144</v>
      </c>
      <c r="C226" s="20">
        <v>123</v>
      </c>
      <c r="D226" s="20"/>
      <c r="E226" s="131"/>
      <c r="F226" s="131"/>
      <c r="G226" s="132"/>
      <c r="I226" s="46"/>
      <c r="J226" s="46"/>
      <c r="K226" s="46">
        <v>21</v>
      </c>
    </row>
    <row r="227" s="117" customFormat="1" ht="29.5" customHeight="1" spans="1:11">
      <c r="A227" s="139" t="s">
        <v>211</v>
      </c>
      <c r="B227" s="20">
        <f t="shared" si="48"/>
        <v>50</v>
      </c>
      <c r="C227" s="20">
        <v>50</v>
      </c>
      <c r="D227" s="20"/>
      <c r="E227" s="131"/>
      <c r="F227" s="131"/>
      <c r="G227" s="132"/>
      <c r="I227" s="46">
        <v>679</v>
      </c>
      <c r="J227" s="46"/>
      <c r="K227" s="46"/>
    </row>
    <row r="228" s="117" customFormat="1" ht="29.5" customHeight="1" spans="1:11">
      <c r="A228" s="139" t="s">
        <v>212</v>
      </c>
      <c r="B228" s="20">
        <v>33109</v>
      </c>
      <c r="C228" s="20">
        <v>33109</v>
      </c>
      <c r="D228" s="20"/>
      <c r="E228" s="131">
        <f>C228/B228*100</f>
        <v>100</v>
      </c>
      <c r="F228" s="131">
        <f>C228/I228*100</f>
        <v>107.287751134154</v>
      </c>
      <c r="G228" s="132"/>
      <c r="I228" s="46">
        <v>30860</v>
      </c>
      <c r="J228" s="46"/>
      <c r="K228" s="46"/>
    </row>
    <row r="229" s="117" customFormat="1" ht="29.5" customHeight="1" spans="1:11">
      <c r="A229" s="139" t="s">
        <v>213</v>
      </c>
      <c r="B229" s="20">
        <f t="shared" ref="B229:B234" si="49">C229+J229+K229</f>
        <v>3182</v>
      </c>
      <c r="C229" s="20">
        <v>3182</v>
      </c>
      <c r="D229" s="20"/>
      <c r="E229" s="131"/>
      <c r="F229" s="131"/>
      <c r="G229" s="132"/>
      <c r="I229" s="46">
        <v>5809</v>
      </c>
      <c r="J229" s="46"/>
      <c r="K229" s="46"/>
    </row>
    <row r="230" s="117" customFormat="1" ht="29.5" customHeight="1" spans="1:11">
      <c r="A230" s="139" t="s">
        <v>214</v>
      </c>
      <c r="B230" s="20">
        <f t="shared" si="49"/>
        <v>3877</v>
      </c>
      <c r="C230" s="20">
        <v>3877</v>
      </c>
      <c r="D230" s="20"/>
      <c r="E230" s="131"/>
      <c r="F230" s="131"/>
      <c r="G230" s="132"/>
      <c r="I230" s="46">
        <v>5702</v>
      </c>
      <c r="J230" s="46"/>
      <c r="K230" s="46"/>
    </row>
    <row r="231" s="117" customFormat="1" ht="29.5" customHeight="1" spans="1:11">
      <c r="A231" s="137" t="s">
        <v>215</v>
      </c>
      <c r="B231" s="20">
        <f t="shared" si="49"/>
        <v>18406</v>
      </c>
      <c r="C231" s="20">
        <v>18406</v>
      </c>
      <c r="D231" s="20"/>
      <c r="E231" s="131"/>
      <c r="F231" s="131"/>
      <c r="G231" s="132"/>
      <c r="I231" s="46">
        <v>13537</v>
      </c>
      <c r="J231" s="46"/>
      <c r="K231" s="46"/>
    </row>
    <row r="232" s="117" customFormat="1" ht="29.5" customHeight="1" spans="1:11">
      <c r="A232" s="137" t="s">
        <v>216</v>
      </c>
      <c r="B232" s="20">
        <f t="shared" si="49"/>
        <v>3977</v>
      </c>
      <c r="C232" s="20">
        <v>3977</v>
      </c>
      <c r="D232" s="20"/>
      <c r="E232" s="131"/>
      <c r="F232" s="131"/>
      <c r="G232" s="132"/>
      <c r="I232" s="46">
        <v>2627</v>
      </c>
      <c r="J232" s="46"/>
      <c r="K232" s="46"/>
    </row>
    <row r="233" s="117" customFormat="1" ht="29.5" customHeight="1" spans="1:11">
      <c r="A233" s="137" t="s">
        <v>217</v>
      </c>
      <c r="B233" s="20">
        <f t="shared" si="49"/>
        <v>3667</v>
      </c>
      <c r="C233" s="20">
        <v>3667</v>
      </c>
      <c r="D233" s="20"/>
      <c r="E233" s="131"/>
      <c r="F233" s="131"/>
      <c r="G233" s="132"/>
      <c r="I233" s="46">
        <v>3128</v>
      </c>
      <c r="J233" s="46"/>
      <c r="K233" s="46"/>
    </row>
    <row r="234" s="117" customFormat="1" ht="29.5" hidden="1" customHeight="1" spans="1:11">
      <c r="A234" s="137" t="s">
        <v>218</v>
      </c>
      <c r="B234" s="20">
        <f t="shared" si="49"/>
        <v>0</v>
      </c>
      <c r="C234" s="20"/>
      <c r="D234" s="20"/>
      <c r="E234" s="131"/>
      <c r="F234" s="131"/>
      <c r="G234" s="141"/>
      <c r="I234" s="46">
        <v>57</v>
      </c>
      <c r="J234" s="46"/>
      <c r="K234" s="46"/>
    </row>
    <row r="235" s="117" customFormat="1" ht="29.5" customHeight="1" spans="1:11">
      <c r="A235" s="137" t="s">
        <v>219</v>
      </c>
      <c r="B235" s="20">
        <v>5907</v>
      </c>
      <c r="C235" s="20">
        <v>5668</v>
      </c>
      <c r="D235" s="20">
        <v>15</v>
      </c>
      <c r="E235" s="131">
        <f>C235/B235*100</f>
        <v>95.9539529371932</v>
      </c>
      <c r="F235" s="131">
        <f>C235/I235*100</f>
        <v>104.614248800295</v>
      </c>
      <c r="G235" s="132"/>
      <c r="I235" s="46">
        <v>5418</v>
      </c>
      <c r="J235" s="46"/>
      <c r="K235" s="46">
        <v>238.712682</v>
      </c>
    </row>
    <row r="236" s="117" customFormat="1" ht="29.5" customHeight="1" spans="1:11">
      <c r="A236" s="137" t="s">
        <v>220</v>
      </c>
      <c r="B236" s="20">
        <f t="shared" ref="B236:B244" si="50">C236+J236+K236</f>
        <v>722.562491</v>
      </c>
      <c r="C236" s="20">
        <v>656</v>
      </c>
      <c r="D236" s="20"/>
      <c r="E236" s="131"/>
      <c r="F236" s="131"/>
      <c r="G236" s="132"/>
      <c r="I236" s="46"/>
      <c r="J236" s="46"/>
      <c r="K236" s="46">
        <v>66.562491</v>
      </c>
    </row>
    <row r="237" s="117" customFormat="1" ht="29.5" customHeight="1" spans="1:11">
      <c r="A237" s="137" t="s">
        <v>221</v>
      </c>
      <c r="B237" s="20">
        <f t="shared" si="50"/>
        <v>3067</v>
      </c>
      <c r="C237" s="20">
        <v>3067</v>
      </c>
      <c r="D237" s="20"/>
      <c r="E237" s="131"/>
      <c r="F237" s="131"/>
      <c r="G237" s="132"/>
      <c r="I237" s="46">
        <v>1668</v>
      </c>
      <c r="J237" s="46"/>
      <c r="K237" s="46"/>
    </row>
    <row r="238" s="117" customFormat="1" ht="29.5" hidden="1" customHeight="1" spans="1:11">
      <c r="A238" s="137" t="s">
        <v>222</v>
      </c>
      <c r="B238" s="20">
        <f t="shared" si="50"/>
        <v>0</v>
      </c>
      <c r="C238" s="20"/>
      <c r="D238" s="20"/>
      <c r="E238" s="131"/>
      <c r="F238" s="131"/>
      <c r="G238" s="132"/>
      <c r="I238" s="46">
        <v>77</v>
      </c>
      <c r="J238" s="46"/>
      <c r="K238" s="46"/>
    </row>
    <row r="239" s="117" customFormat="1" ht="29.5" customHeight="1" spans="1:11">
      <c r="A239" s="137" t="s">
        <v>223</v>
      </c>
      <c r="B239" s="20">
        <f t="shared" si="50"/>
        <v>659</v>
      </c>
      <c r="C239" s="20">
        <v>659</v>
      </c>
      <c r="D239" s="20"/>
      <c r="E239" s="131"/>
      <c r="F239" s="131"/>
      <c r="G239" s="132"/>
      <c r="I239" s="46">
        <v>1342</v>
      </c>
      <c r="J239" s="46"/>
      <c r="K239" s="46"/>
    </row>
    <row r="240" s="117" customFormat="1" ht="29.5" hidden="1" customHeight="1" spans="1:11">
      <c r="A240" s="137" t="s">
        <v>224</v>
      </c>
      <c r="B240" s="20">
        <f t="shared" si="50"/>
        <v>0</v>
      </c>
      <c r="C240" s="20"/>
      <c r="D240" s="20"/>
      <c r="E240" s="131"/>
      <c r="F240" s="131"/>
      <c r="G240" s="132"/>
      <c r="I240" s="46"/>
      <c r="J240" s="46"/>
      <c r="K240" s="46"/>
    </row>
    <row r="241" s="117" customFormat="1" ht="29.5" hidden="1" customHeight="1" spans="1:11">
      <c r="A241" s="137" t="s">
        <v>225</v>
      </c>
      <c r="B241" s="20">
        <f t="shared" si="50"/>
        <v>0</v>
      </c>
      <c r="C241" s="20"/>
      <c r="D241" s="20"/>
      <c r="E241" s="131"/>
      <c r="F241" s="131"/>
      <c r="G241" s="132"/>
      <c r="I241" s="46">
        <v>401</v>
      </c>
      <c r="J241" s="46"/>
      <c r="K241" s="46"/>
    </row>
    <row r="242" s="117" customFormat="1" ht="29.5" hidden="1" customHeight="1" spans="1:11">
      <c r="A242" s="137" t="s">
        <v>226</v>
      </c>
      <c r="B242" s="20">
        <f t="shared" si="50"/>
        <v>0</v>
      </c>
      <c r="C242" s="20"/>
      <c r="D242" s="20"/>
      <c r="E242" s="131"/>
      <c r="F242" s="131"/>
      <c r="G242" s="132"/>
      <c r="I242" s="46">
        <v>2</v>
      </c>
      <c r="J242" s="46"/>
      <c r="K242" s="46"/>
    </row>
    <row r="243" s="117" customFormat="1" ht="29.5" hidden="1" customHeight="1" spans="1:11">
      <c r="A243" s="137" t="s">
        <v>227</v>
      </c>
      <c r="B243" s="20">
        <f t="shared" si="50"/>
        <v>0</v>
      </c>
      <c r="C243" s="20"/>
      <c r="D243" s="20"/>
      <c r="E243" s="131"/>
      <c r="F243" s="131"/>
      <c r="G243" s="132"/>
      <c r="I243" s="46">
        <v>456</v>
      </c>
      <c r="J243" s="46"/>
      <c r="K243" s="46"/>
    </row>
    <row r="244" s="117" customFormat="1" ht="29.5" customHeight="1" spans="1:11">
      <c r="A244" s="137" t="s">
        <v>228</v>
      </c>
      <c r="B244" s="20">
        <f t="shared" si="50"/>
        <v>1458.150191</v>
      </c>
      <c r="C244" s="20">
        <v>1286</v>
      </c>
      <c r="D244" s="20">
        <v>15</v>
      </c>
      <c r="E244" s="131"/>
      <c r="F244" s="131"/>
      <c r="G244" s="132"/>
      <c r="I244" s="46">
        <v>1472</v>
      </c>
      <c r="J244" s="46"/>
      <c r="K244" s="46">
        <v>172.150191</v>
      </c>
    </row>
    <row r="245" s="117" customFormat="1" ht="29.5" customHeight="1" spans="1:11">
      <c r="A245" s="137" t="s">
        <v>229</v>
      </c>
      <c r="B245" s="20">
        <v>345</v>
      </c>
      <c r="C245" s="20">
        <v>345</v>
      </c>
      <c r="D245" s="20"/>
      <c r="E245" s="131">
        <f>C245/B245*100</f>
        <v>100</v>
      </c>
      <c r="F245" s="131">
        <f>C245/I245*100</f>
        <v>103.293413173653</v>
      </c>
      <c r="G245" s="132"/>
      <c r="I245" s="46">
        <v>334</v>
      </c>
      <c r="J245" s="46"/>
      <c r="K245" s="46"/>
    </row>
    <row r="246" s="117" customFormat="1" ht="29.5" customHeight="1" spans="1:11">
      <c r="A246" s="137" t="s">
        <v>230</v>
      </c>
      <c r="B246" s="20">
        <f t="shared" ref="B246:B248" si="51">C246+J246+K246</f>
        <v>330</v>
      </c>
      <c r="C246" s="20">
        <v>330</v>
      </c>
      <c r="D246" s="20"/>
      <c r="E246" s="131"/>
      <c r="F246" s="131"/>
      <c r="G246" s="132"/>
      <c r="I246" s="46">
        <v>274</v>
      </c>
      <c r="J246" s="46"/>
      <c r="K246" s="46"/>
    </row>
    <row r="247" s="117" customFormat="1" ht="29.5" customHeight="1" spans="1:11">
      <c r="A247" s="137" t="s">
        <v>231</v>
      </c>
      <c r="B247" s="20">
        <f t="shared" si="51"/>
        <v>14</v>
      </c>
      <c r="C247" s="20">
        <v>14</v>
      </c>
      <c r="D247" s="20"/>
      <c r="E247" s="131"/>
      <c r="F247" s="131"/>
      <c r="G247" s="132"/>
      <c r="I247" s="46">
        <v>9</v>
      </c>
      <c r="J247" s="46"/>
      <c r="K247" s="46"/>
    </row>
    <row r="248" s="117" customFormat="1" ht="29.5" customHeight="1" spans="1:11">
      <c r="A248" s="137" t="s">
        <v>232</v>
      </c>
      <c r="B248" s="20">
        <f t="shared" si="51"/>
        <v>1</v>
      </c>
      <c r="C248" s="20">
        <v>1</v>
      </c>
      <c r="D248" s="20"/>
      <c r="E248" s="131"/>
      <c r="F248" s="131"/>
      <c r="G248" s="132"/>
      <c r="I248" s="46">
        <v>51</v>
      </c>
      <c r="J248" s="46"/>
      <c r="K248" s="46"/>
    </row>
    <row r="249" s="117" customFormat="1" ht="29.5" customHeight="1" spans="1:11">
      <c r="A249" s="137" t="s">
        <v>233</v>
      </c>
      <c r="B249" s="20">
        <v>1544</v>
      </c>
      <c r="C249" s="20">
        <v>1544</v>
      </c>
      <c r="D249" s="20"/>
      <c r="E249" s="131">
        <f>C249/B249*100</f>
        <v>100</v>
      </c>
      <c r="F249" s="131">
        <f>C249/I249*100</f>
        <v>98.5951468710089</v>
      </c>
      <c r="G249" s="132"/>
      <c r="I249" s="46">
        <v>1566</v>
      </c>
      <c r="J249" s="46"/>
      <c r="K249" s="46">
        <v>-1402.306512</v>
      </c>
    </row>
    <row r="250" s="117" customFormat="1" ht="29.5" customHeight="1" spans="1:11">
      <c r="A250" s="137" t="s">
        <v>234</v>
      </c>
      <c r="B250" s="20">
        <v>27</v>
      </c>
      <c r="C250" s="20">
        <v>27</v>
      </c>
      <c r="D250" s="20"/>
      <c r="E250" s="131"/>
      <c r="F250" s="131"/>
      <c r="G250" s="132"/>
      <c r="I250" s="46">
        <v>11</v>
      </c>
      <c r="J250" s="46"/>
      <c r="K250" s="46"/>
    </row>
    <row r="251" s="117" customFormat="1" ht="29.5" customHeight="1" spans="1:11">
      <c r="A251" s="137" t="s">
        <v>235</v>
      </c>
      <c r="B251" s="20">
        <v>410</v>
      </c>
      <c r="C251" s="20">
        <v>410</v>
      </c>
      <c r="D251" s="20"/>
      <c r="E251" s="131"/>
      <c r="F251" s="131"/>
      <c r="G251" s="132"/>
      <c r="I251" s="46">
        <v>431</v>
      </c>
      <c r="J251" s="46"/>
      <c r="K251" s="46">
        <v>67.233308</v>
      </c>
    </row>
    <row r="252" s="117" customFormat="1" ht="29.5" customHeight="1" spans="1:11">
      <c r="A252" s="137" t="s">
        <v>236</v>
      </c>
      <c r="B252" s="20">
        <v>75</v>
      </c>
      <c r="C252" s="20">
        <v>75</v>
      </c>
      <c r="D252" s="20"/>
      <c r="E252" s="131"/>
      <c r="F252" s="131"/>
      <c r="G252" s="132"/>
      <c r="I252" s="46">
        <v>41</v>
      </c>
      <c r="J252" s="46"/>
      <c r="K252" s="46">
        <v>19.853111</v>
      </c>
    </row>
    <row r="253" s="117" customFormat="1" ht="29.5" customHeight="1" spans="1:11">
      <c r="A253" s="137" t="s">
        <v>237</v>
      </c>
      <c r="B253" s="20">
        <v>39</v>
      </c>
      <c r="C253" s="20">
        <v>39</v>
      </c>
      <c r="D253" s="20"/>
      <c r="E253" s="131"/>
      <c r="F253" s="131"/>
      <c r="G253" s="132"/>
      <c r="I253" s="46">
        <v>717</v>
      </c>
      <c r="J253" s="46"/>
      <c r="K253" s="46">
        <v>76.60661</v>
      </c>
    </row>
    <row r="254" s="117" customFormat="1" ht="29.5" customHeight="1" spans="1:11">
      <c r="A254" s="137" t="s">
        <v>238</v>
      </c>
      <c r="B254" s="20">
        <v>983</v>
      </c>
      <c r="C254" s="20">
        <v>983</v>
      </c>
      <c r="D254" s="20"/>
      <c r="E254" s="131"/>
      <c r="F254" s="131"/>
      <c r="G254" s="132"/>
      <c r="I254" s="46">
        <v>303</v>
      </c>
      <c r="J254" s="46"/>
      <c r="K254" s="142">
        <v>-1577.069541</v>
      </c>
    </row>
    <row r="255" s="117" customFormat="1" ht="29.5" customHeight="1" spans="1:11">
      <c r="A255" s="137" t="s">
        <v>239</v>
      </c>
      <c r="B255" s="20">
        <v>10</v>
      </c>
      <c r="C255" s="20">
        <v>10</v>
      </c>
      <c r="D255" s="20"/>
      <c r="E255" s="131"/>
      <c r="F255" s="131"/>
      <c r="G255" s="132"/>
      <c r="I255" s="46">
        <v>63</v>
      </c>
      <c r="J255" s="46"/>
      <c r="K255" s="46">
        <v>11.07</v>
      </c>
    </row>
    <row r="256" s="117" customFormat="1" ht="29.5" customHeight="1" spans="1:11">
      <c r="A256" s="137" t="s">
        <v>240</v>
      </c>
      <c r="B256" s="20">
        <v>2067</v>
      </c>
      <c r="C256" s="20">
        <v>1378</v>
      </c>
      <c r="D256" s="20"/>
      <c r="E256" s="131">
        <f>C256/B256*100</f>
        <v>66.6666666666667</v>
      </c>
      <c r="F256" s="131">
        <f>C256/I256*100</f>
        <v>142.946058091286</v>
      </c>
      <c r="G256" s="132"/>
      <c r="I256" s="46">
        <v>964</v>
      </c>
      <c r="J256" s="46"/>
      <c r="K256" s="46">
        <v>2089.9513</v>
      </c>
    </row>
    <row r="257" s="117" customFormat="1" ht="29.5" customHeight="1" spans="1:11">
      <c r="A257" s="137" t="s">
        <v>241</v>
      </c>
      <c r="B257" s="20">
        <f t="shared" ref="B257:B261" si="52">C257+J257+K257</f>
        <v>43</v>
      </c>
      <c r="C257" s="20">
        <v>43</v>
      </c>
      <c r="D257" s="20"/>
      <c r="E257" s="131"/>
      <c r="F257" s="131"/>
      <c r="G257" s="132"/>
      <c r="I257" s="46">
        <v>38</v>
      </c>
      <c r="J257" s="46"/>
      <c r="K257" s="46"/>
    </row>
    <row r="258" s="117" customFormat="1" ht="29.5" customHeight="1" spans="1:11">
      <c r="A258" s="137" t="s">
        <v>242</v>
      </c>
      <c r="B258" s="20">
        <f t="shared" si="52"/>
        <v>2061.39</v>
      </c>
      <c r="C258" s="20"/>
      <c r="D258" s="20"/>
      <c r="E258" s="131"/>
      <c r="F258" s="131"/>
      <c r="G258" s="132"/>
      <c r="I258" s="46"/>
      <c r="J258" s="46"/>
      <c r="K258" s="46">
        <v>2061.39</v>
      </c>
    </row>
    <row r="259" s="117" customFormat="1" ht="29.5" customHeight="1" spans="1:11">
      <c r="A259" s="137" t="s">
        <v>243</v>
      </c>
      <c r="B259" s="20">
        <f t="shared" si="52"/>
        <v>1363.5613</v>
      </c>
      <c r="C259" s="20">
        <v>1335</v>
      </c>
      <c r="D259" s="20"/>
      <c r="E259" s="131"/>
      <c r="F259" s="131"/>
      <c r="G259" s="132"/>
      <c r="I259" s="46">
        <v>701</v>
      </c>
      <c r="J259" s="46"/>
      <c r="K259" s="46">
        <v>28.5613</v>
      </c>
    </row>
    <row r="260" s="117" customFormat="1" ht="29.5" hidden="1" customHeight="1" spans="1:11">
      <c r="A260" s="137" t="s">
        <v>244</v>
      </c>
      <c r="B260" s="20">
        <f t="shared" si="52"/>
        <v>0</v>
      </c>
      <c r="C260" s="20"/>
      <c r="D260" s="20"/>
      <c r="E260" s="131"/>
      <c r="F260" s="131"/>
      <c r="G260" s="132"/>
      <c r="I260" s="46">
        <v>224</v>
      </c>
      <c r="J260" s="46"/>
      <c r="K260" s="46"/>
    </row>
    <row r="261" s="117" customFormat="1" ht="29.5" hidden="1" customHeight="1" spans="1:11">
      <c r="A261" s="137" t="s">
        <v>245</v>
      </c>
      <c r="B261" s="20">
        <f t="shared" si="52"/>
        <v>0</v>
      </c>
      <c r="C261" s="20"/>
      <c r="D261" s="20"/>
      <c r="E261" s="131"/>
      <c r="F261" s="131"/>
      <c r="G261" s="132"/>
      <c r="I261" s="46">
        <v>1</v>
      </c>
      <c r="J261" s="46"/>
      <c r="K261" s="46"/>
    </row>
    <row r="262" s="117" customFormat="1" ht="29.5" customHeight="1" spans="1:11">
      <c r="A262" s="137" t="s">
        <v>246</v>
      </c>
      <c r="B262" s="20">
        <v>770</v>
      </c>
      <c r="C262" s="20">
        <v>645</v>
      </c>
      <c r="D262" s="20"/>
      <c r="E262" s="131">
        <f>C262/B262*100</f>
        <v>83.7662337662338</v>
      </c>
      <c r="F262" s="131">
        <f>C262/I262*100</f>
        <v>166.237113402062</v>
      </c>
      <c r="G262" s="132"/>
      <c r="I262" s="46">
        <v>388</v>
      </c>
      <c r="J262" s="46"/>
      <c r="K262" s="46">
        <v>125.1118</v>
      </c>
    </row>
    <row r="263" s="117" customFormat="1" ht="29.5" customHeight="1" spans="1:11">
      <c r="A263" s="137" t="s">
        <v>53</v>
      </c>
      <c r="B263" s="20">
        <f t="shared" ref="B263:B266" si="53">C263+J263+K263</f>
        <v>256</v>
      </c>
      <c r="C263" s="20">
        <v>256</v>
      </c>
      <c r="D263" s="20"/>
      <c r="E263" s="131"/>
      <c r="F263" s="131"/>
      <c r="G263" s="132"/>
      <c r="I263" s="46">
        <v>267</v>
      </c>
      <c r="J263" s="46"/>
      <c r="K263" s="46"/>
    </row>
    <row r="264" s="117" customFormat="1" ht="29.5" customHeight="1" spans="1:11">
      <c r="A264" s="137" t="s">
        <v>247</v>
      </c>
      <c r="B264" s="20">
        <f t="shared" si="53"/>
        <v>85</v>
      </c>
      <c r="C264" s="20">
        <v>85</v>
      </c>
      <c r="D264" s="20"/>
      <c r="E264" s="131"/>
      <c r="F264" s="131"/>
      <c r="G264" s="132"/>
      <c r="I264" s="46">
        <v>6</v>
      </c>
      <c r="J264" s="46"/>
      <c r="K264" s="46"/>
    </row>
    <row r="265" s="117" customFormat="1" ht="29.5" customHeight="1" spans="1:11">
      <c r="A265" s="137" t="s">
        <v>248</v>
      </c>
      <c r="B265" s="20">
        <f t="shared" si="53"/>
        <v>15</v>
      </c>
      <c r="C265" s="20">
        <v>15</v>
      </c>
      <c r="D265" s="20"/>
      <c r="E265" s="131"/>
      <c r="F265" s="131"/>
      <c r="G265" s="132"/>
      <c r="I265" s="46">
        <v>10</v>
      </c>
      <c r="J265" s="46"/>
      <c r="K265" s="46"/>
    </row>
    <row r="266" s="117" customFormat="1" ht="29.5" customHeight="1" spans="1:11">
      <c r="A266" s="137" t="s">
        <v>249</v>
      </c>
      <c r="B266" s="20">
        <f t="shared" si="53"/>
        <v>414.1118</v>
      </c>
      <c r="C266" s="20">
        <v>289</v>
      </c>
      <c r="D266" s="20"/>
      <c r="E266" s="131"/>
      <c r="F266" s="131"/>
      <c r="G266" s="132"/>
      <c r="I266" s="46">
        <v>105</v>
      </c>
      <c r="J266" s="46"/>
      <c r="K266" s="46">
        <v>125.1118</v>
      </c>
    </row>
    <row r="267" s="117" customFormat="1" ht="29.5" customHeight="1" spans="1:11">
      <c r="A267" s="137" t="s">
        <v>250</v>
      </c>
      <c r="B267" s="20">
        <v>131</v>
      </c>
      <c r="C267" s="20">
        <v>131</v>
      </c>
      <c r="D267" s="20"/>
      <c r="E267" s="131">
        <f t="shared" ref="E267:E272" si="54">C267/B267*100</f>
        <v>100</v>
      </c>
      <c r="F267" s="131">
        <f t="shared" ref="F267:F272" si="55">C267/I267*100</f>
        <v>143.956043956044</v>
      </c>
      <c r="G267" s="132"/>
      <c r="I267" s="46">
        <v>91</v>
      </c>
      <c r="J267" s="46"/>
      <c r="K267" s="46"/>
    </row>
    <row r="268" s="117" customFormat="1" ht="29.5" customHeight="1" spans="1:11">
      <c r="A268" s="137" t="s">
        <v>53</v>
      </c>
      <c r="B268" s="20">
        <f t="shared" ref="B268:B271" si="56">C268+J268+K268</f>
        <v>102</v>
      </c>
      <c r="C268" s="20">
        <v>102</v>
      </c>
      <c r="D268" s="20"/>
      <c r="E268" s="131"/>
      <c r="F268" s="131"/>
      <c r="G268" s="132"/>
      <c r="I268" s="46">
        <v>91</v>
      </c>
      <c r="J268" s="46"/>
      <c r="K268" s="46"/>
    </row>
    <row r="269" s="117" customFormat="1" ht="29.5" customHeight="1" spans="1:11">
      <c r="A269" s="137" t="s">
        <v>251</v>
      </c>
      <c r="B269" s="20">
        <f t="shared" si="56"/>
        <v>29</v>
      </c>
      <c r="C269" s="20">
        <v>29</v>
      </c>
      <c r="D269" s="20"/>
      <c r="E269" s="131"/>
      <c r="F269" s="131"/>
      <c r="G269" s="132"/>
      <c r="I269" s="46"/>
      <c r="J269" s="46"/>
      <c r="K269" s="46"/>
    </row>
    <row r="270" s="117" customFormat="1" ht="29.5" customHeight="1" spans="1:11">
      <c r="A270" s="137" t="s">
        <v>252</v>
      </c>
      <c r="B270" s="20">
        <v>310</v>
      </c>
      <c r="C270" s="20">
        <v>232</v>
      </c>
      <c r="D270" s="20"/>
      <c r="E270" s="131">
        <f t="shared" si="54"/>
        <v>74.8387096774194</v>
      </c>
      <c r="F270" s="131">
        <f t="shared" si="55"/>
        <v>81.6901408450704</v>
      </c>
      <c r="G270" s="132"/>
      <c r="I270" s="46">
        <v>284</v>
      </c>
      <c r="J270" s="46"/>
      <c r="K270" s="46">
        <v>78.3859</v>
      </c>
    </row>
    <row r="271" s="117" customFormat="1" ht="29.5" customHeight="1" spans="1:11">
      <c r="A271" s="137" t="s">
        <v>253</v>
      </c>
      <c r="B271" s="20">
        <f t="shared" si="56"/>
        <v>310.3859</v>
      </c>
      <c r="C271" s="20">
        <v>232</v>
      </c>
      <c r="D271" s="20"/>
      <c r="E271" s="131"/>
      <c r="F271" s="131"/>
      <c r="G271" s="132"/>
      <c r="I271" s="46">
        <v>284</v>
      </c>
      <c r="J271" s="46"/>
      <c r="K271" s="46">
        <v>78.3859</v>
      </c>
    </row>
    <row r="272" s="116" customFormat="1" ht="29.5" customHeight="1" spans="1:11">
      <c r="A272" s="137" t="s">
        <v>254</v>
      </c>
      <c r="B272" s="20">
        <v>1440</v>
      </c>
      <c r="C272" s="20">
        <v>1325</v>
      </c>
      <c r="D272" s="20"/>
      <c r="E272" s="131">
        <f t="shared" si="54"/>
        <v>92.0138888888889</v>
      </c>
      <c r="F272" s="131">
        <f t="shared" si="55"/>
        <v>143.088552915767</v>
      </c>
      <c r="G272" s="132"/>
      <c r="I272" s="46">
        <v>926</v>
      </c>
      <c r="J272" s="46"/>
      <c r="K272" s="46">
        <v>114.5422</v>
      </c>
    </row>
    <row r="273" s="117" customFormat="1" ht="29.5" customHeight="1" spans="1:11">
      <c r="A273" s="137" t="s">
        <v>53</v>
      </c>
      <c r="B273" s="20">
        <f t="shared" ref="B273:B277" si="57">C273+J273+K273</f>
        <v>909.0625</v>
      </c>
      <c r="C273" s="20">
        <v>899</v>
      </c>
      <c r="D273" s="20"/>
      <c r="E273" s="131"/>
      <c r="F273" s="131"/>
      <c r="G273" s="132"/>
      <c r="I273" s="46">
        <v>418</v>
      </c>
      <c r="J273" s="46"/>
      <c r="K273" s="46">
        <v>10.0625</v>
      </c>
    </row>
    <row r="274" s="117" customFormat="1" ht="29.5" customHeight="1" spans="1:11">
      <c r="A274" s="137" t="s">
        <v>54</v>
      </c>
      <c r="B274" s="20">
        <f t="shared" si="57"/>
        <v>118.4797</v>
      </c>
      <c r="C274" s="20">
        <v>14</v>
      </c>
      <c r="D274" s="20"/>
      <c r="E274" s="131"/>
      <c r="F274" s="131"/>
      <c r="G274" s="132"/>
      <c r="I274" s="46"/>
      <c r="J274" s="46"/>
      <c r="K274" s="46">
        <v>104.4797</v>
      </c>
    </row>
    <row r="275" s="117" customFormat="1" ht="29.5" customHeight="1" spans="1:11">
      <c r="A275" s="137" t="s">
        <v>255</v>
      </c>
      <c r="B275" s="20">
        <f t="shared" si="57"/>
        <v>108</v>
      </c>
      <c r="C275" s="20">
        <v>108</v>
      </c>
      <c r="D275" s="20"/>
      <c r="E275" s="131"/>
      <c r="F275" s="131"/>
      <c r="G275" s="132"/>
      <c r="I275" s="46">
        <v>101</v>
      </c>
      <c r="J275" s="46"/>
      <c r="K275" s="46"/>
    </row>
    <row r="276" s="117" customFormat="1" ht="29.5" customHeight="1" spans="1:11">
      <c r="A276" s="137" t="s">
        <v>67</v>
      </c>
      <c r="B276" s="20">
        <f t="shared" si="57"/>
        <v>256</v>
      </c>
      <c r="C276" s="20">
        <v>256</v>
      </c>
      <c r="D276" s="20"/>
      <c r="E276" s="131"/>
      <c r="F276" s="131"/>
      <c r="G276" s="132"/>
      <c r="I276" s="46">
        <v>380</v>
      </c>
      <c r="J276" s="46"/>
      <c r="K276" s="46"/>
    </row>
    <row r="277" s="117" customFormat="1" ht="29.5" customHeight="1" spans="1:11">
      <c r="A277" s="137" t="s">
        <v>256</v>
      </c>
      <c r="B277" s="20">
        <f t="shared" si="57"/>
        <v>48</v>
      </c>
      <c r="C277" s="20">
        <v>48</v>
      </c>
      <c r="D277" s="20"/>
      <c r="E277" s="131"/>
      <c r="F277" s="131"/>
      <c r="G277" s="132"/>
      <c r="I277" s="46">
        <v>27</v>
      </c>
      <c r="J277" s="46"/>
      <c r="K277" s="46"/>
    </row>
    <row r="278" s="117" customFormat="1" ht="29.5" customHeight="1" spans="1:11">
      <c r="A278" s="137" t="s">
        <v>257</v>
      </c>
      <c r="B278" s="20">
        <v>114</v>
      </c>
      <c r="C278" s="20">
        <v>114</v>
      </c>
      <c r="D278" s="20"/>
      <c r="E278" s="131">
        <f t="shared" ref="E278:E281" si="58">C278/B278*100</f>
        <v>100</v>
      </c>
      <c r="F278" s="131">
        <f t="shared" ref="F278:F281" si="59">C278/I278*100</f>
        <v>114</v>
      </c>
      <c r="G278" s="132"/>
      <c r="I278" s="46">
        <v>100</v>
      </c>
      <c r="J278" s="46"/>
      <c r="K278" s="46"/>
    </row>
    <row r="279" s="117" customFormat="1" ht="29.5" customHeight="1" spans="1:11">
      <c r="A279" s="137" t="s">
        <v>258</v>
      </c>
      <c r="B279" s="20">
        <f t="shared" ref="B279:B284" si="60">C279+J279+K279</f>
        <v>114</v>
      </c>
      <c r="C279" s="20">
        <v>114</v>
      </c>
      <c r="D279" s="20"/>
      <c r="E279" s="131"/>
      <c r="F279" s="131"/>
      <c r="G279" s="132"/>
      <c r="I279" s="46">
        <v>100</v>
      </c>
      <c r="J279" s="46"/>
      <c r="K279" s="46"/>
    </row>
    <row r="280" s="117" customFormat="1" ht="29.5" customHeight="1" spans="1:11">
      <c r="A280" s="137" t="s">
        <v>259</v>
      </c>
      <c r="B280" s="20">
        <v>237929</v>
      </c>
      <c r="C280" s="20">
        <v>234458</v>
      </c>
      <c r="D280" s="20">
        <v>800</v>
      </c>
      <c r="E280" s="131">
        <f t="shared" si="58"/>
        <v>98.5411614389166</v>
      </c>
      <c r="F280" s="131">
        <f t="shared" si="59"/>
        <v>112.342656169891</v>
      </c>
      <c r="G280" s="132"/>
      <c r="I280" s="46">
        <v>208699</v>
      </c>
      <c r="J280" s="46"/>
      <c r="K280" s="46">
        <v>3470.532737</v>
      </c>
    </row>
    <row r="281" s="117" customFormat="1" ht="29.5" customHeight="1" spans="1:11">
      <c r="A281" s="137" t="s">
        <v>260</v>
      </c>
      <c r="B281" s="20">
        <v>2423</v>
      </c>
      <c r="C281" s="20">
        <v>2413</v>
      </c>
      <c r="D281" s="20">
        <v>800</v>
      </c>
      <c r="E281" s="131">
        <f t="shared" si="58"/>
        <v>99.5872884853488</v>
      </c>
      <c r="F281" s="131">
        <f t="shared" si="59"/>
        <v>134.503901895206</v>
      </c>
      <c r="G281" s="132"/>
      <c r="I281" s="46">
        <v>1794</v>
      </c>
      <c r="J281" s="46"/>
      <c r="K281" s="46">
        <v>9.96</v>
      </c>
    </row>
    <row r="282" s="116" customFormat="1" ht="29.5" customHeight="1" spans="1:11">
      <c r="A282" s="137" t="s">
        <v>53</v>
      </c>
      <c r="B282" s="20">
        <f t="shared" si="60"/>
        <v>1220</v>
      </c>
      <c r="C282" s="20">
        <v>1220</v>
      </c>
      <c r="D282" s="20"/>
      <c r="E282" s="131"/>
      <c r="F282" s="131"/>
      <c r="G282" s="132"/>
      <c r="I282" s="46">
        <v>1464</v>
      </c>
      <c r="J282" s="46"/>
      <c r="K282" s="46"/>
    </row>
    <row r="283" s="117" customFormat="1" ht="29.5" customHeight="1" spans="1:11">
      <c r="A283" s="137" t="s">
        <v>54</v>
      </c>
      <c r="B283" s="20">
        <f t="shared" si="60"/>
        <v>44.96</v>
      </c>
      <c r="C283" s="20">
        <v>35</v>
      </c>
      <c r="D283" s="20"/>
      <c r="E283" s="131"/>
      <c r="F283" s="131"/>
      <c r="G283" s="132"/>
      <c r="I283" s="46"/>
      <c r="J283" s="46"/>
      <c r="K283" s="46">
        <v>9.96</v>
      </c>
    </row>
    <row r="284" s="117" customFormat="1" ht="29.5" customHeight="1" spans="1:11">
      <c r="A284" s="137" t="s">
        <v>261</v>
      </c>
      <c r="B284" s="20">
        <f t="shared" si="60"/>
        <v>1158</v>
      </c>
      <c r="C284" s="20">
        <v>1158</v>
      </c>
      <c r="D284" s="20">
        <v>800</v>
      </c>
      <c r="E284" s="131"/>
      <c r="F284" s="131"/>
      <c r="G284" s="132"/>
      <c r="I284" s="46">
        <v>330</v>
      </c>
      <c r="J284" s="46"/>
      <c r="K284" s="46"/>
    </row>
    <row r="285" s="117" customFormat="1" ht="29.5" customHeight="1" spans="1:11">
      <c r="A285" s="137" t="s">
        <v>262</v>
      </c>
      <c r="B285" s="20">
        <v>36415</v>
      </c>
      <c r="C285" s="20">
        <v>35275</v>
      </c>
      <c r="D285" s="20"/>
      <c r="E285" s="131">
        <f>C285/B285*100</f>
        <v>96.8694219415076</v>
      </c>
      <c r="F285" s="131">
        <f>C285/I285*100</f>
        <v>139.758320126783</v>
      </c>
      <c r="G285" s="132"/>
      <c r="I285" s="46">
        <v>25240</v>
      </c>
      <c r="J285" s="46"/>
      <c r="K285" s="46">
        <v>1139.939792</v>
      </c>
    </row>
    <row r="286" s="117" customFormat="1" ht="29.5" customHeight="1" spans="1:11">
      <c r="A286" s="137" t="s">
        <v>263</v>
      </c>
      <c r="B286" s="20">
        <f t="shared" ref="B286:B291" si="61">C286+J286+K286</f>
        <v>30588.5286</v>
      </c>
      <c r="C286" s="20">
        <v>29486</v>
      </c>
      <c r="D286" s="20"/>
      <c r="E286" s="131"/>
      <c r="F286" s="131"/>
      <c r="G286" s="132"/>
      <c r="I286" s="46">
        <v>22276</v>
      </c>
      <c r="J286" s="46"/>
      <c r="K286" s="46">
        <v>1102.5286</v>
      </c>
    </row>
    <row r="287" s="117" customFormat="1" ht="29.5" customHeight="1" spans="1:11">
      <c r="A287" s="137" t="s">
        <v>264</v>
      </c>
      <c r="B287" s="20">
        <f t="shared" si="61"/>
        <v>3209.0573</v>
      </c>
      <c r="C287" s="20">
        <v>3208</v>
      </c>
      <c r="D287" s="20"/>
      <c r="E287" s="131"/>
      <c r="F287" s="131"/>
      <c r="G287" s="132"/>
      <c r="I287" s="46">
        <v>950</v>
      </c>
      <c r="J287" s="46"/>
      <c r="K287" s="46">
        <v>1.0573</v>
      </c>
    </row>
    <row r="288" s="117" customFormat="1" ht="29.5" customHeight="1" spans="1:11">
      <c r="A288" s="137" t="s">
        <v>265</v>
      </c>
      <c r="B288" s="20">
        <f t="shared" si="61"/>
        <v>8</v>
      </c>
      <c r="C288" s="20">
        <v>8</v>
      </c>
      <c r="D288" s="20"/>
      <c r="E288" s="131"/>
      <c r="F288" s="131"/>
      <c r="G288" s="132"/>
      <c r="I288" s="46">
        <v>28</v>
      </c>
      <c r="J288" s="46"/>
      <c r="K288" s="46"/>
    </row>
    <row r="289" s="117" customFormat="1" ht="29.5" customHeight="1" spans="1:11">
      <c r="A289" s="137" t="s">
        <v>266</v>
      </c>
      <c r="B289" s="20">
        <f t="shared" si="61"/>
        <v>352</v>
      </c>
      <c r="C289" s="20">
        <v>352</v>
      </c>
      <c r="D289" s="20"/>
      <c r="E289" s="131"/>
      <c r="F289" s="131"/>
      <c r="G289" s="132"/>
      <c r="I289" s="46">
        <v>394</v>
      </c>
      <c r="J289" s="46"/>
      <c r="K289" s="46"/>
    </row>
    <row r="290" s="117" customFormat="1" ht="29.5" customHeight="1" spans="1:11">
      <c r="A290" s="137" t="s">
        <v>267</v>
      </c>
      <c r="B290" s="20">
        <f t="shared" si="61"/>
        <v>1048</v>
      </c>
      <c r="C290" s="20">
        <v>1048</v>
      </c>
      <c r="D290" s="20"/>
      <c r="E290" s="131"/>
      <c r="F290" s="131"/>
      <c r="G290" s="132"/>
      <c r="I290" s="46">
        <v>1570</v>
      </c>
      <c r="J290" s="46"/>
      <c r="K290" s="46"/>
    </row>
    <row r="291" s="117" customFormat="1" ht="29.5" customHeight="1" spans="1:11">
      <c r="A291" s="137" t="s">
        <v>268</v>
      </c>
      <c r="B291" s="20">
        <f t="shared" si="61"/>
        <v>1209.353892</v>
      </c>
      <c r="C291" s="20">
        <v>1173</v>
      </c>
      <c r="D291" s="20"/>
      <c r="E291" s="131"/>
      <c r="F291" s="131"/>
      <c r="G291" s="143"/>
      <c r="I291" s="46">
        <v>22</v>
      </c>
      <c r="J291" s="46"/>
      <c r="K291" s="46">
        <v>36.353892</v>
      </c>
    </row>
    <row r="292" s="117" customFormat="1" ht="29.5" customHeight="1" spans="1:11">
      <c r="A292" s="137" t="s">
        <v>269</v>
      </c>
      <c r="B292" s="20">
        <v>19701</v>
      </c>
      <c r="C292" s="20">
        <v>17556</v>
      </c>
      <c r="D292" s="20"/>
      <c r="E292" s="131">
        <f>C292/B292*100</f>
        <v>89.1122278056951</v>
      </c>
      <c r="F292" s="131">
        <f>C292/I292*100</f>
        <v>138.127458693942</v>
      </c>
      <c r="G292" s="143"/>
      <c r="I292" s="46">
        <v>12710</v>
      </c>
      <c r="J292" s="46"/>
      <c r="K292" s="46">
        <v>2144.896945</v>
      </c>
    </row>
    <row r="293" s="117" customFormat="1" ht="29.5" customHeight="1" spans="1:11">
      <c r="A293" s="137" t="s">
        <v>270</v>
      </c>
      <c r="B293" s="20">
        <f t="shared" ref="B293:B301" si="62">C293+J293+K293</f>
        <v>2263</v>
      </c>
      <c r="C293" s="20">
        <v>1174</v>
      </c>
      <c r="D293" s="20"/>
      <c r="E293" s="131"/>
      <c r="F293" s="131"/>
      <c r="G293" s="143"/>
      <c r="I293" s="46">
        <v>3188</v>
      </c>
      <c r="J293" s="46"/>
      <c r="K293" s="46">
        <v>1089</v>
      </c>
    </row>
    <row r="294" s="117" customFormat="1" ht="29.5" customHeight="1" spans="1:11">
      <c r="A294" s="137" t="s">
        <v>271</v>
      </c>
      <c r="B294" s="20">
        <f t="shared" si="62"/>
        <v>483</v>
      </c>
      <c r="C294" s="20">
        <v>483</v>
      </c>
      <c r="D294" s="20"/>
      <c r="E294" s="131"/>
      <c r="F294" s="131"/>
      <c r="G294" s="143"/>
      <c r="I294" s="46">
        <v>501</v>
      </c>
      <c r="J294" s="46"/>
      <c r="K294" s="46"/>
    </row>
    <row r="295" s="117" customFormat="1" ht="29.5" customHeight="1" spans="1:11">
      <c r="A295" s="137" t="s">
        <v>272</v>
      </c>
      <c r="B295" s="20">
        <f t="shared" si="62"/>
        <v>1311</v>
      </c>
      <c r="C295" s="20">
        <v>1311</v>
      </c>
      <c r="D295" s="20"/>
      <c r="E295" s="131"/>
      <c r="F295" s="131"/>
      <c r="G295" s="143"/>
      <c r="I295" s="46">
        <v>1088</v>
      </c>
      <c r="J295" s="46"/>
      <c r="K295" s="46"/>
    </row>
    <row r="296" s="117" customFormat="1" ht="29.5" customHeight="1" spans="1:11">
      <c r="A296" s="137" t="s">
        <v>273</v>
      </c>
      <c r="B296" s="20">
        <f t="shared" si="62"/>
        <v>734</v>
      </c>
      <c r="C296" s="20">
        <v>404</v>
      </c>
      <c r="D296" s="20"/>
      <c r="E296" s="131"/>
      <c r="F296" s="131"/>
      <c r="G296" s="143"/>
      <c r="I296" s="46">
        <v>176</v>
      </c>
      <c r="J296" s="46"/>
      <c r="K296" s="46">
        <v>330</v>
      </c>
    </row>
    <row r="297" s="117" customFormat="1" ht="29.5" customHeight="1" spans="1:11">
      <c r="A297" s="137" t="s">
        <v>274</v>
      </c>
      <c r="B297" s="20">
        <f t="shared" si="62"/>
        <v>441</v>
      </c>
      <c r="C297" s="20">
        <v>351</v>
      </c>
      <c r="D297" s="20"/>
      <c r="E297" s="131"/>
      <c r="F297" s="131"/>
      <c r="G297" s="143"/>
      <c r="I297" s="46">
        <v>145</v>
      </c>
      <c r="J297" s="46"/>
      <c r="K297" s="46">
        <v>90</v>
      </c>
    </row>
    <row r="298" s="117" customFormat="1" ht="29.5" customHeight="1" spans="1:11">
      <c r="A298" s="137" t="s">
        <v>275</v>
      </c>
      <c r="B298" s="20">
        <f t="shared" si="62"/>
        <v>367.90244</v>
      </c>
      <c r="C298" s="20">
        <v>297</v>
      </c>
      <c r="D298" s="20"/>
      <c r="E298" s="131"/>
      <c r="F298" s="131"/>
      <c r="G298" s="143"/>
      <c r="I298" s="46">
        <v>288</v>
      </c>
      <c r="J298" s="46"/>
      <c r="K298" s="46">
        <v>70.90244</v>
      </c>
    </row>
    <row r="299" s="117" customFormat="1" ht="29.5" customHeight="1" spans="1:11">
      <c r="A299" s="137" t="s">
        <v>276</v>
      </c>
      <c r="B299" s="20">
        <f t="shared" si="62"/>
        <v>3668.6581</v>
      </c>
      <c r="C299" s="20">
        <v>3186</v>
      </c>
      <c r="D299" s="20"/>
      <c r="E299" s="131"/>
      <c r="F299" s="131"/>
      <c r="G299" s="143"/>
      <c r="I299" s="46">
        <v>1678</v>
      </c>
      <c r="J299" s="46"/>
      <c r="K299" s="46">
        <v>482.6581</v>
      </c>
    </row>
    <row r="300" s="117" customFormat="1" ht="29.5" customHeight="1" spans="1:11">
      <c r="A300" s="137" t="s">
        <v>277</v>
      </c>
      <c r="B300" s="20">
        <f t="shared" si="62"/>
        <v>10428.336405</v>
      </c>
      <c r="C300" s="20">
        <v>10346</v>
      </c>
      <c r="D300" s="20"/>
      <c r="E300" s="131"/>
      <c r="F300" s="131"/>
      <c r="G300" s="143"/>
      <c r="I300" s="46">
        <v>5498</v>
      </c>
      <c r="J300" s="46"/>
      <c r="K300" s="46">
        <v>82.336405</v>
      </c>
    </row>
    <row r="301" s="117" customFormat="1" ht="29.5" customHeight="1" spans="1:11">
      <c r="A301" s="137" t="s">
        <v>278</v>
      </c>
      <c r="B301" s="20">
        <f t="shared" si="62"/>
        <v>4</v>
      </c>
      <c r="C301" s="20">
        <v>4</v>
      </c>
      <c r="D301" s="20"/>
      <c r="E301" s="131"/>
      <c r="F301" s="131"/>
      <c r="G301" s="143"/>
      <c r="I301" s="46">
        <v>148</v>
      </c>
      <c r="J301" s="46"/>
      <c r="K301" s="46"/>
    </row>
    <row r="302" s="117" customFormat="1" ht="29.5" customHeight="1" spans="1:11">
      <c r="A302" s="137" t="s">
        <v>279</v>
      </c>
      <c r="B302" s="20">
        <v>491</v>
      </c>
      <c r="C302" s="20">
        <v>481</v>
      </c>
      <c r="D302" s="20"/>
      <c r="E302" s="131">
        <f t="shared" ref="E302:E306" si="63">C302/B302*100</f>
        <v>97.9633401221996</v>
      </c>
      <c r="F302" s="131"/>
      <c r="G302" s="143"/>
      <c r="I302" s="46"/>
      <c r="J302" s="46"/>
      <c r="K302" s="46">
        <v>10</v>
      </c>
    </row>
    <row r="303" s="117" customFormat="1" ht="29.5" customHeight="1" spans="1:11">
      <c r="A303" s="137" t="s">
        <v>280</v>
      </c>
      <c r="B303" s="20">
        <f t="shared" ref="B303:B309" si="64">C303+J303+K303</f>
        <v>491</v>
      </c>
      <c r="C303" s="20">
        <v>481</v>
      </c>
      <c r="D303" s="20"/>
      <c r="E303" s="131"/>
      <c r="F303" s="131"/>
      <c r="G303" s="143"/>
      <c r="I303" s="46"/>
      <c r="J303" s="46"/>
      <c r="K303" s="46">
        <v>10</v>
      </c>
    </row>
    <row r="304" s="117" customFormat="1" ht="29.5" customHeight="1" spans="1:11">
      <c r="A304" s="137" t="s">
        <v>281</v>
      </c>
      <c r="B304" s="20">
        <v>142</v>
      </c>
      <c r="C304" s="20">
        <v>127</v>
      </c>
      <c r="D304" s="20"/>
      <c r="E304" s="131">
        <f t="shared" si="63"/>
        <v>89.4366197183099</v>
      </c>
      <c r="F304" s="131"/>
      <c r="G304" s="143"/>
      <c r="I304" s="46"/>
      <c r="J304" s="46"/>
      <c r="K304" s="46">
        <v>14.8734</v>
      </c>
    </row>
    <row r="305" s="117" customFormat="1" ht="29.5" customHeight="1" spans="1:11">
      <c r="A305" s="137" t="s">
        <v>282</v>
      </c>
      <c r="B305" s="20">
        <f t="shared" si="64"/>
        <v>141.8734</v>
      </c>
      <c r="C305" s="20">
        <v>127</v>
      </c>
      <c r="D305" s="20"/>
      <c r="E305" s="131"/>
      <c r="F305" s="131"/>
      <c r="G305" s="143"/>
      <c r="I305" s="46"/>
      <c r="J305" s="46"/>
      <c r="K305" s="46">
        <v>14.8734</v>
      </c>
    </row>
    <row r="306" s="117" customFormat="1" ht="29.5" customHeight="1" spans="1:11">
      <c r="A306" s="137" t="s">
        <v>283</v>
      </c>
      <c r="B306" s="20">
        <v>342</v>
      </c>
      <c r="C306" s="20">
        <v>342</v>
      </c>
      <c r="D306" s="20"/>
      <c r="E306" s="131">
        <f t="shared" si="63"/>
        <v>100</v>
      </c>
      <c r="F306" s="131">
        <f>C306/I306*100</f>
        <v>112.871287128713</v>
      </c>
      <c r="G306" s="143"/>
      <c r="I306" s="46">
        <v>303</v>
      </c>
      <c r="J306" s="46"/>
      <c r="K306" s="46"/>
    </row>
    <row r="307" s="117" customFormat="1" ht="29.5" customHeight="1" spans="1:11">
      <c r="A307" s="137" t="s">
        <v>284</v>
      </c>
      <c r="B307" s="20">
        <f t="shared" si="64"/>
        <v>258</v>
      </c>
      <c r="C307" s="20">
        <v>258</v>
      </c>
      <c r="D307" s="20"/>
      <c r="E307" s="131"/>
      <c r="F307" s="131"/>
      <c r="G307" s="143"/>
      <c r="I307" s="46">
        <v>216</v>
      </c>
      <c r="J307" s="46"/>
      <c r="K307" s="46"/>
    </row>
    <row r="308" s="117" customFormat="1" ht="29.5" customHeight="1" spans="1:11">
      <c r="A308" s="137" t="s">
        <v>285</v>
      </c>
      <c r="B308" s="20">
        <f t="shared" si="64"/>
        <v>17</v>
      </c>
      <c r="C308" s="20">
        <v>17</v>
      </c>
      <c r="D308" s="20"/>
      <c r="E308" s="131"/>
      <c r="F308" s="131"/>
      <c r="G308" s="143"/>
      <c r="I308" s="46">
        <v>30</v>
      </c>
      <c r="J308" s="46"/>
      <c r="K308" s="46"/>
    </row>
    <row r="309" s="117" customFormat="1" ht="29.5" customHeight="1" spans="1:11">
      <c r="A309" s="137" t="s">
        <v>286</v>
      </c>
      <c r="B309" s="20">
        <f t="shared" si="64"/>
        <v>67</v>
      </c>
      <c r="C309" s="20">
        <v>67</v>
      </c>
      <c r="D309" s="20"/>
      <c r="E309" s="131"/>
      <c r="F309" s="131"/>
      <c r="G309" s="143"/>
      <c r="I309" s="46">
        <v>57</v>
      </c>
      <c r="J309" s="46"/>
      <c r="K309" s="46"/>
    </row>
    <row r="310" s="117" customFormat="1" ht="29.5" customHeight="1" spans="1:11">
      <c r="A310" s="137" t="s">
        <v>287</v>
      </c>
      <c r="B310" s="20">
        <v>176562</v>
      </c>
      <c r="C310" s="20">
        <v>176562</v>
      </c>
      <c r="D310" s="20"/>
      <c r="E310" s="131">
        <f>C310/B310*100</f>
        <v>100</v>
      </c>
      <c r="F310" s="131">
        <f>C310/I310*100</f>
        <v>105.768816044857</v>
      </c>
      <c r="G310" s="143"/>
      <c r="I310" s="46">
        <v>166932</v>
      </c>
      <c r="J310" s="46"/>
      <c r="K310" s="46"/>
    </row>
    <row r="311" s="117" customFormat="1" ht="29.5" customHeight="1" spans="1:11">
      <c r="A311" s="137" t="s">
        <v>288</v>
      </c>
      <c r="B311" s="20">
        <f t="shared" ref="B311:B313" si="65">C311+J311+K311</f>
        <v>176562</v>
      </c>
      <c r="C311" s="20">
        <v>176562</v>
      </c>
      <c r="D311" s="20"/>
      <c r="E311" s="131"/>
      <c r="F311" s="131"/>
      <c r="G311" s="143"/>
      <c r="I311" s="46">
        <v>166932</v>
      </c>
      <c r="J311" s="46"/>
      <c r="K311" s="46"/>
    </row>
    <row r="312" s="117" customFormat="1" ht="29.5" hidden="1" customHeight="1" spans="1:11">
      <c r="A312" s="137" t="s">
        <v>289</v>
      </c>
      <c r="B312" s="20">
        <f t="shared" si="65"/>
        <v>0</v>
      </c>
      <c r="C312" s="20"/>
      <c r="D312" s="20"/>
      <c r="E312" s="131"/>
      <c r="F312" s="131"/>
      <c r="G312" s="143"/>
      <c r="I312" s="46">
        <v>139</v>
      </c>
      <c r="J312" s="46"/>
      <c r="K312" s="46"/>
    </row>
    <row r="313" s="117" customFormat="1" ht="29.5" hidden="1" customHeight="1" spans="1:11">
      <c r="A313" s="137" t="s">
        <v>290</v>
      </c>
      <c r="B313" s="20">
        <f t="shared" si="65"/>
        <v>0</v>
      </c>
      <c r="C313" s="20"/>
      <c r="D313" s="20"/>
      <c r="E313" s="131"/>
      <c r="F313" s="131"/>
      <c r="G313" s="143"/>
      <c r="I313" s="46">
        <v>139</v>
      </c>
      <c r="J313" s="46"/>
      <c r="K313" s="46"/>
    </row>
    <row r="314" s="117" customFormat="1" ht="29.5" customHeight="1" spans="1:11">
      <c r="A314" s="137" t="s">
        <v>291</v>
      </c>
      <c r="B314" s="20">
        <v>1247</v>
      </c>
      <c r="C314" s="20">
        <v>1096</v>
      </c>
      <c r="D314" s="20"/>
      <c r="E314" s="131">
        <f>C314/B314*100</f>
        <v>87.8909382518043</v>
      </c>
      <c r="F314" s="131">
        <f>C314/I314*100</f>
        <v>150.342935528121</v>
      </c>
      <c r="G314" s="143"/>
      <c r="I314" s="46">
        <v>729</v>
      </c>
      <c r="J314" s="46"/>
      <c r="K314" s="46">
        <v>150.8626</v>
      </c>
    </row>
    <row r="315" s="117" customFormat="1" ht="29.5" customHeight="1" spans="1:11">
      <c r="A315" s="137" t="s">
        <v>53</v>
      </c>
      <c r="B315" s="20">
        <f t="shared" ref="B315:B318" si="66">C315+J315+K315</f>
        <v>268</v>
      </c>
      <c r="C315" s="20">
        <v>268</v>
      </c>
      <c r="D315" s="20"/>
      <c r="E315" s="131"/>
      <c r="F315" s="131"/>
      <c r="G315" s="143"/>
      <c r="I315" s="46">
        <v>460</v>
      </c>
      <c r="J315" s="46"/>
      <c r="K315" s="46"/>
    </row>
    <row r="316" s="117" customFormat="1" ht="29.5" customHeight="1" spans="1:11">
      <c r="A316" s="137" t="s">
        <v>54</v>
      </c>
      <c r="B316" s="20">
        <f t="shared" si="66"/>
        <v>495.8626</v>
      </c>
      <c r="C316" s="20">
        <v>345</v>
      </c>
      <c r="D316" s="20"/>
      <c r="E316" s="131"/>
      <c r="F316" s="131"/>
      <c r="G316" s="143"/>
      <c r="I316" s="46">
        <v>110</v>
      </c>
      <c r="J316" s="46"/>
      <c r="K316" s="46">
        <v>150.8626</v>
      </c>
    </row>
    <row r="317" s="117" customFormat="1" ht="29.5" customHeight="1" spans="1:11">
      <c r="A317" s="137" t="s">
        <v>292</v>
      </c>
      <c r="B317" s="20">
        <f t="shared" si="66"/>
        <v>303</v>
      </c>
      <c r="C317" s="20">
        <v>303</v>
      </c>
      <c r="D317" s="20"/>
      <c r="E317" s="131"/>
      <c r="F317" s="131"/>
      <c r="G317" s="143"/>
      <c r="I317" s="46">
        <v>159</v>
      </c>
      <c r="J317" s="46"/>
      <c r="K317" s="46"/>
    </row>
    <row r="318" s="117" customFormat="1" ht="29.5" customHeight="1" spans="1:11">
      <c r="A318" s="137" t="s">
        <v>293</v>
      </c>
      <c r="B318" s="20">
        <f t="shared" si="66"/>
        <v>180</v>
      </c>
      <c r="C318" s="20">
        <v>180</v>
      </c>
      <c r="D318" s="20"/>
      <c r="E318" s="131"/>
      <c r="F318" s="131"/>
      <c r="G318" s="143"/>
      <c r="I318" s="46"/>
      <c r="J318" s="46"/>
      <c r="K318" s="46"/>
    </row>
    <row r="319" s="117" customFormat="1" ht="29.5" customHeight="1" spans="1:11">
      <c r="A319" s="137" t="s">
        <v>294</v>
      </c>
      <c r="B319" s="20">
        <v>606</v>
      </c>
      <c r="C319" s="20">
        <v>606</v>
      </c>
      <c r="D319" s="20"/>
      <c r="E319" s="131">
        <f t="shared" ref="E319:E322" si="67">C319/B319*100</f>
        <v>100</v>
      </c>
      <c r="F319" s="131">
        <f t="shared" ref="F319:F322" si="68">C319/I319*100</f>
        <v>105.025996533795</v>
      </c>
      <c r="G319" s="143"/>
      <c r="I319" s="46">
        <v>577</v>
      </c>
      <c r="J319" s="46"/>
      <c r="K319" s="46"/>
    </row>
    <row r="320" s="117" customFormat="1" ht="29.5" customHeight="1" spans="1:11">
      <c r="A320" s="137" t="s">
        <v>295</v>
      </c>
      <c r="B320" s="20">
        <f t="shared" ref="B320:B327" si="69">C320+J320+K320</f>
        <v>606</v>
      </c>
      <c r="C320" s="20">
        <v>606</v>
      </c>
      <c r="D320" s="20"/>
      <c r="E320" s="131"/>
      <c r="F320" s="131"/>
      <c r="G320" s="143"/>
      <c r="I320" s="46">
        <v>577</v>
      </c>
      <c r="J320" s="46"/>
      <c r="K320" s="46"/>
    </row>
    <row r="321" s="117" customFormat="1" ht="29.5" customHeight="1" spans="1:13">
      <c r="A321" s="137" t="s">
        <v>296</v>
      </c>
      <c r="B321" s="20">
        <v>57850</v>
      </c>
      <c r="C321" s="20">
        <v>35736</v>
      </c>
      <c r="D321" s="20"/>
      <c r="E321" s="131">
        <f t="shared" si="67"/>
        <v>61.7735522904062</v>
      </c>
      <c r="F321" s="131">
        <f t="shared" si="68"/>
        <v>67.6101104888754</v>
      </c>
      <c r="G321" s="143"/>
      <c r="I321" s="46">
        <v>52856</v>
      </c>
      <c r="J321" s="46"/>
      <c r="K321" s="46">
        <v>22115.3185</v>
      </c>
      <c r="M321" s="117">
        <f>100-F321</f>
        <v>32.3898895111246</v>
      </c>
    </row>
    <row r="322" s="117" customFormat="1" ht="29.5" customHeight="1" spans="1:11">
      <c r="A322" s="137" t="s">
        <v>297</v>
      </c>
      <c r="B322" s="20">
        <v>15703</v>
      </c>
      <c r="C322" s="20">
        <v>15651</v>
      </c>
      <c r="D322" s="20"/>
      <c r="E322" s="131">
        <f t="shared" si="67"/>
        <v>99.6688530853977</v>
      </c>
      <c r="F322" s="131">
        <f t="shared" si="68"/>
        <v>107.264752244534</v>
      </c>
      <c r="G322" s="143"/>
      <c r="I322" s="46">
        <v>14591</v>
      </c>
      <c r="J322" s="46"/>
      <c r="K322" s="46">
        <v>51.92</v>
      </c>
    </row>
    <row r="323" s="117" customFormat="1" ht="29.5" customHeight="1" spans="1:11">
      <c r="A323" s="137" t="s">
        <v>53</v>
      </c>
      <c r="B323" s="20">
        <f t="shared" si="69"/>
        <v>13931</v>
      </c>
      <c r="C323" s="20">
        <v>13931</v>
      </c>
      <c r="D323" s="20"/>
      <c r="E323" s="131"/>
      <c r="F323" s="131"/>
      <c r="G323" s="143"/>
      <c r="I323" s="46">
        <v>14356</v>
      </c>
      <c r="J323" s="46"/>
      <c r="K323" s="46"/>
    </row>
    <row r="324" s="117" customFormat="1" ht="29.5" customHeight="1" spans="1:11">
      <c r="A324" s="137" t="s">
        <v>54</v>
      </c>
      <c r="B324" s="20">
        <f t="shared" si="69"/>
        <v>1367</v>
      </c>
      <c r="C324" s="20">
        <v>1367</v>
      </c>
      <c r="D324" s="20"/>
      <c r="E324" s="131"/>
      <c r="F324" s="131"/>
      <c r="G324" s="143"/>
      <c r="I324" s="46">
        <v>117</v>
      </c>
      <c r="J324" s="46"/>
      <c r="K324" s="46"/>
    </row>
    <row r="325" s="117" customFormat="1" ht="29.5" customHeight="1" spans="1:11">
      <c r="A325" s="137" t="s">
        <v>298</v>
      </c>
      <c r="B325" s="20">
        <f t="shared" si="69"/>
        <v>99</v>
      </c>
      <c r="C325" s="20">
        <v>99</v>
      </c>
      <c r="D325" s="20"/>
      <c r="E325" s="131"/>
      <c r="F325" s="131"/>
      <c r="G325" s="143"/>
      <c r="I325" s="46">
        <v>118</v>
      </c>
      <c r="J325" s="46"/>
      <c r="K325" s="46"/>
    </row>
    <row r="326" s="117" customFormat="1" ht="29.5" customHeight="1" spans="1:11">
      <c r="A326" s="137" t="s">
        <v>299</v>
      </c>
      <c r="B326" s="20">
        <f t="shared" si="69"/>
        <v>153.92</v>
      </c>
      <c r="C326" s="20">
        <v>102</v>
      </c>
      <c r="D326" s="20"/>
      <c r="E326" s="131"/>
      <c r="F326" s="131"/>
      <c r="G326" s="143"/>
      <c r="I326" s="46"/>
      <c r="J326" s="46"/>
      <c r="K326" s="46">
        <v>51.92</v>
      </c>
    </row>
    <row r="327" s="117" customFormat="1" ht="29.5" customHeight="1" spans="1:11">
      <c r="A327" s="137" t="s">
        <v>300</v>
      </c>
      <c r="B327" s="20">
        <f t="shared" si="69"/>
        <v>152</v>
      </c>
      <c r="C327" s="20">
        <v>152</v>
      </c>
      <c r="D327" s="20"/>
      <c r="E327" s="131"/>
      <c r="F327" s="131"/>
      <c r="G327" s="143"/>
      <c r="I327" s="46"/>
      <c r="J327" s="46"/>
      <c r="K327" s="46"/>
    </row>
    <row r="328" s="117" customFormat="1" ht="29.5" customHeight="1" spans="1:11">
      <c r="A328" s="137" t="s">
        <v>301</v>
      </c>
      <c r="B328" s="20">
        <v>652</v>
      </c>
      <c r="C328" s="20">
        <v>615</v>
      </c>
      <c r="D328" s="20"/>
      <c r="E328" s="131">
        <f>C328/B328*100</f>
        <v>94.3251533742331</v>
      </c>
      <c r="F328" s="131">
        <f>C328/I328*100</f>
        <v>72.2679200940071</v>
      </c>
      <c r="G328" s="143"/>
      <c r="I328" s="46">
        <v>851</v>
      </c>
      <c r="J328" s="46"/>
      <c r="K328" s="46">
        <v>37.44</v>
      </c>
    </row>
    <row r="329" s="117" customFormat="1" ht="29.5" customHeight="1" spans="1:11">
      <c r="A329" s="137" t="s">
        <v>302</v>
      </c>
      <c r="B329" s="20">
        <f t="shared" ref="B329:B338" si="70">C329+J329+K329</f>
        <v>87</v>
      </c>
      <c r="C329" s="20">
        <v>87</v>
      </c>
      <c r="D329" s="20"/>
      <c r="E329" s="131"/>
      <c r="F329" s="131"/>
      <c r="G329" s="143"/>
      <c r="I329" s="46"/>
      <c r="J329" s="46"/>
      <c r="K329" s="46"/>
    </row>
    <row r="330" s="117" customFormat="1" ht="29.5" customHeight="1" spans="1:11">
      <c r="A330" s="137" t="s">
        <v>303</v>
      </c>
      <c r="B330" s="20">
        <f t="shared" si="70"/>
        <v>565.44</v>
      </c>
      <c r="C330" s="20">
        <v>528</v>
      </c>
      <c r="D330" s="20"/>
      <c r="E330" s="131"/>
      <c r="F330" s="131"/>
      <c r="G330" s="143"/>
      <c r="I330" s="46">
        <v>851</v>
      </c>
      <c r="J330" s="46"/>
      <c r="K330" s="46">
        <v>37.44</v>
      </c>
    </row>
    <row r="331" s="117" customFormat="1" ht="29.5" customHeight="1" spans="1:11">
      <c r="A331" s="137" t="s">
        <v>304</v>
      </c>
      <c r="B331" s="20">
        <v>31363</v>
      </c>
      <c r="C331" s="20">
        <v>10820</v>
      </c>
      <c r="D331" s="20"/>
      <c r="E331" s="131">
        <f>C331/B331*100</f>
        <v>34.4992507094347</v>
      </c>
      <c r="F331" s="131">
        <f>C331/I331*100</f>
        <v>60.2987070887205</v>
      </c>
      <c r="G331" s="130" t="s">
        <v>305</v>
      </c>
      <c r="I331" s="46">
        <v>17944</v>
      </c>
      <c r="J331" s="46"/>
      <c r="K331" s="46">
        <v>20543.1706</v>
      </c>
    </row>
    <row r="332" s="117" customFormat="1" ht="29.5" customHeight="1" spans="1:11">
      <c r="A332" s="137" t="s">
        <v>306</v>
      </c>
      <c r="B332" s="20">
        <f t="shared" si="70"/>
        <v>13242.348</v>
      </c>
      <c r="C332" s="20">
        <v>5735</v>
      </c>
      <c r="D332" s="20"/>
      <c r="E332" s="131"/>
      <c r="F332" s="131"/>
      <c r="G332" s="143"/>
      <c r="I332" s="46">
        <v>9120</v>
      </c>
      <c r="J332" s="46"/>
      <c r="K332" s="46">
        <v>7507.348</v>
      </c>
    </row>
    <row r="333" s="117" customFormat="1" ht="29.5" customHeight="1" spans="1:11">
      <c r="A333" s="137" t="s">
        <v>307</v>
      </c>
      <c r="B333" s="20">
        <f t="shared" si="70"/>
        <v>16922.8732</v>
      </c>
      <c r="C333" s="20">
        <v>4005</v>
      </c>
      <c r="D333" s="20"/>
      <c r="E333" s="131"/>
      <c r="F333" s="131"/>
      <c r="G333" s="143"/>
      <c r="I333" s="46">
        <v>6117</v>
      </c>
      <c r="J333" s="46"/>
      <c r="K333" s="46">
        <v>12917.8732</v>
      </c>
    </row>
    <row r="334" s="117" customFormat="1" ht="29.5" customHeight="1" spans="1:11">
      <c r="A334" s="137" t="s">
        <v>308</v>
      </c>
      <c r="B334" s="20">
        <f t="shared" si="70"/>
        <v>98.0094</v>
      </c>
      <c r="C334" s="20">
        <v>74</v>
      </c>
      <c r="D334" s="20"/>
      <c r="E334" s="131"/>
      <c r="F334" s="131"/>
      <c r="G334" s="143"/>
      <c r="I334" s="46"/>
      <c r="J334" s="46"/>
      <c r="K334" s="46">
        <v>24.0094</v>
      </c>
    </row>
    <row r="335" s="117" customFormat="1" ht="29.5" customHeight="1" spans="1:11">
      <c r="A335" s="137" t="s">
        <v>309</v>
      </c>
      <c r="B335" s="20">
        <f t="shared" si="70"/>
        <v>153</v>
      </c>
      <c r="C335" s="20">
        <v>153</v>
      </c>
      <c r="D335" s="20"/>
      <c r="E335" s="131"/>
      <c r="F335" s="131"/>
      <c r="G335" s="143"/>
      <c r="I335" s="46"/>
      <c r="J335" s="46"/>
      <c r="K335" s="46"/>
    </row>
    <row r="336" s="117" customFormat="1" ht="29.5" customHeight="1" spans="1:11">
      <c r="A336" s="137" t="s">
        <v>310</v>
      </c>
      <c r="B336" s="20">
        <f t="shared" si="70"/>
        <v>41</v>
      </c>
      <c r="C336" s="20">
        <v>41</v>
      </c>
      <c r="D336" s="20"/>
      <c r="E336" s="131"/>
      <c r="F336" s="131"/>
      <c r="G336" s="143"/>
      <c r="I336" s="46"/>
      <c r="J336" s="46"/>
      <c r="K336" s="46"/>
    </row>
    <row r="337" s="117" customFormat="1" ht="29.5" customHeight="1" spans="1:11">
      <c r="A337" s="137" t="s">
        <v>311</v>
      </c>
      <c r="B337" s="20">
        <f t="shared" si="70"/>
        <v>457.66</v>
      </c>
      <c r="C337" s="20">
        <v>418</v>
      </c>
      <c r="D337" s="20"/>
      <c r="E337" s="131"/>
      <c r="F337" s="131"/>
      <c r="G337" s="143"/>
      <c r="I337" s="46"/>
      <c r="J337" s="46"/>
      <c r="K337" s="46">
        <v>39.66</v>
      </c>
    </row>
    <row r="338" s="117" customFormat="1" ht="29.5" customHeight="1" spans="1:11">
      <c r="A338" s="137" t="s">
        <v>312</v>
      </c>
      <c r="B338" s="20">
        <f t="shared" si="70"/>
        <v>448.28</v>
      </c>
      <c r="C338" s="20">
        <v>394</v>
      </c>
      <c r="D338" s="20"/>
      <c r="E338" s="131"/>
      <c r="F338" s="131"/>
      <c r="G338" s="143"/>
      <c r="I338" s="46">
        <v>2707</v>
      </c>
      <c r="J338" s="46"/>
      <c r="K338" s="46">
        <v>54.28</v>
      </c>
    </row>
    <row r="339" s="117" customFormat="1" ht="29.5" customHeight="1" spans="1:11">
      <c r="A339" s="137" t="s">
        <v>313</v>
      </c>
      <c r="B339" s="20">
        <v>22</v>
      </c>
      <c r="C339" s="20">
        <v>22</v>
      </c>
      <c r="D339" s="20"/>
      <c r="E339" s="131">
        <f t="shared" ref="E339:E344" si="71">C339/B339*100</f>
        <v>100</v>
      </c>
      <c r="F339" s="131"/>
      <c r="G339" s="130"/>
      <c r="I339" s="46">
        <v>128</v>
      </c>
      <c r="J339" s="46"/>
      <c r="K339" s="46"/>
    </row>
    <row r="340" s="117" customFormat="1" ht="29.5" hidden="1" customHeight="1" spans="1:11">
      <c r="A340" s="137" t="s">
        <v>314</v>
      </c>
      <c r="B340" s="20">
        <f t="shared" ref="B340:B343" si="72">C340+J340+K340</f>
        <v>0</v>
      </c>
      <c r="C340" s="20"/>
      <c r="D340" s="20"/>
      <c r="E340" s="131"/>
      <c r="F340" s="131"/>
      <c r="G340" s="143"/>
      <c r="I340" s="46">
        <v>106</v>
      </c>
      <c r="J340" s="46"/>
      <c r="K340" s="46"/>
    </row>
    <row r="341" s="117" customFormat="1" ht="29.5" customHeight="1" spans="1:11">
      <c r="A341" s="137" t="s">
        <v>315</v>
      </c>
      <c r="B341" s="20">
        <f t="shared" si="72"/>
        <v>22</v>
      </c>
      <c r="C341" s="20">
        <v>22</v>
      </c>
      <c r="D341" s="20"/>
      <c r="E341" s="131"/>
      <c r="F341" s="131"/>
      <c r="G341" s="143"/>
      <c r="I341" s="46">
        <v>22</v>
      </c>
      <c r="J341" s="46"/>
      <c r="K341" s="46"/>
    </row>
    <row r="342" s="117" customFormat="1" ht="29.5" customHeight="1" spans="1:11">
      <c r="A342" s="137" t="s">
        <v>316</v>
      </c>
      <c r="B342" s="20">
        <v>523</v>
      </c>
      <c r="C342" s="20">
        <v>523</v>
      </c>
      <c r="D342" s="20"/>
      <c r="E342" s="131">
        <f t="shared" si="71"/>
        <v>100</v>
      </c>
      <c r="F342" s="131">
        <f>C342/I342*100</f>
        <v>9.90717939003599</v>
      </c>
      <c r="G342" s="130" t="s">
        <v>209</v>
      </c>
      <c r="I342" s="46">
        <v>5279</v>
      </c>
      <c r="J342" s="46"/>
      <c r="K342" s="46"/>
    </row>
    <row r="343" s="117" customFormat="1" ht="29.5" customHeight="1" spans="1:11">
      <c r="A343" s="137" t="s">
        <v>317</v>
      </c>
      <c r="B343" s="20">
        <f t="shared" si="72"/>
        <v>523</v>
      </c>
      <c r="C343" s="20">
        <v>523</v>
      </c>
      <c r="D343" s="20"/>
      <c r="E343" s="131"/>
      <c r="F343" s="131"/>
      <c r="G343" s="143"/>
      <c r="I343" s="46">
        <v>5279</v>
      </c>
      <c r="J343" s="46"/>
      <c r="K343" s="46"/>
    </row>
    <row r="344" s="117" customFormat="1" ht="29.5" customHeight="1" spans="1:11">
      <c r="A344" s="137" t="s">
        <v>318</v>
      </c>
      <c r="B344" s="20">
        <v>6375</v>
      </c>
      <c r="C344" s="20">
        <v>6315</v>
      </c>
      <c r="D344" s="20"/>
      <c r="E344" s="131">
        <f t="shared" si="71"/>
        <v>99.0588235294118</v>
      </c>
      <c r="F344" s="131">
        <f>C344/I344*100</f>
        <v>68.0935949967651</v>
      </c>
      <c r="G344" s="143"/>
      <c r="I344" s="46">
        <v>9274</v>
      </c>
      <c r="J344" s="46"/>
      <c r="K344" s="46">
        <v>60.3758</v>
      </c>
    </row>
    <row r="345" s="117" customFormat="1" ht="29.5" customHeight="1" spans="1:11">
      <c r="A345" s="137" t="s">
        <v>319</v>
      </c>
      <c r="B345" s="20">
        <f t="shared" ref="B345:B348" si="73">C345+J345+K345</f>
        <v>2958.3758</v>
      </c>
      <c r="C345" s="20">
        <v>2898</v>
      </c>
      <c r="D345" s="20"/>
      <c r="E345" s="131"/>
      <c r="F345" s="131"/>
      <c r="G345" s="143"/>
      <c r="I345" s="46">
        <v>4679</v>
      </c>
      <c r="J345" s="46"/>
      <c r="K345" s="46">
        <v>60.3758</v>
      </c>
    </row>
    <row r="346" s="117" customFormat="1" ht="29.5" customHeight="1" spans="1:11">
      <c r="A346" s="137" t="s">
        <v>320</v>
      </c>
      <c r="B346" s="20">
        <f t="shared" si="73"/>
        <v>3417</v>
      </c>
      <c r="C346" s="20">
        <v>3417</v>
      </c>
      <c r="D346" s="20"/>
      <c r="E346" s="131"/>
      <c r="F346" s="131"/>
      <c r="G346" s="143"/>
      <c r="I346" s="46">
        <v>4595</v>
      </c>
      <c r="J346" s="46"/>
      <c r="K346" s="46"/>
    </row>
    <row r="347" s="117" customFormat="1" ht="29.5" customHeight="1" spans="1:11">
      <c r="A347" s="137" t="s">
        <v>321</v>
      </c>
      <c r="B347" s="20">
        <v>370</v>
      </c>
      <c r="C347" s="20">
        <v>370</v>
      </c>
      <c r="D347" s="20"/>
      <c r="E347" s="131">
        <f>C347/B347*100</f>
        <v>100</v>
      </c>
      <c r="F347" s="131">
        <f>C347/I347*100</f>
        <v>124.579124579125</v>
      </c>
      <c r="G347" s="143"/>
      <c r="I347" s="46">
        <v>297</v>
      </c>
      <c r="J347" s="46"/>
      <c r="K347" s="46"/>
    </row>
    <row r="348" s="117" customFormat="1" ht="29.5" customHeight="1" spans="1:11">
      <c r="A348" s="137" t="s">
        <v>322</v>
      </c>
      <c r="B348" s="20">
        <f t="shared" si="73"/>
        <v>370</v>
      </c>
      <c r="C348" s="20">
        <v>370</v>
      </c>
      <c r="D348" s="20"/>
      <c r="E348" s="131"/>
      <c r="F348" s="131"/>
      <c r="G348" s="143"/>
      <c r="I348" s="46">
        <v>297</v>
      </c>
      <c r="J348" s="46"/>
      <c r="K348" s="46"/>
    </row>
    <row r="349" s="117" customFormat="1" ht="29.5" customHeight="1" spans="1:11">
      <c r="A349" s="137" t="s">
        <v>323</v>
      </c>
      <c r="B349" s="20">
        <v>2842</v>
      </c>
      <c r="C349" s="20">
        <v>1420</v>
      </c>
      <c r="D349" s="20"/>
      <c r="E349" s="131">
        <f>C349/B349*100</f>
        <v>49.9648135116115</v>
      </c>
      <c r="F349" s="131">
        <f>C349/I349*100</f>
        <v>31.6117542297418</v>
      </c>
      <c r="G349" s="143"/>
      <c r="I349" s="46">
        <v>4492</v>
      </c>
      <c r="J349" s="46"/>
      <c r="K349" s="46">
        <v>1422.4121</v>
      </c>
    </row>
    <row r="350" s="117" customFormat="1" ht="29.5" customHeight="1" spans="1:11">
      <c r="A350" s="138" t="s">
        <v>324</v>
      </c>
      <c r="B350" s="20">
        <f>C350+J350+K350</f>
        <v>2842.4121</v>
      </c>
      <c r="C350" s="20">
        <v>1420</v>
      </c>
      <c r="D350" s="20"/>
      <c r="E350" s="131"/>
      <c r="F350" s="131"/>
      <c r="G350" s="143"/>
      <c r="I350" s="46">
        <v>4492</v>
      </c>
      <c r="J350" s="46"/>
      <c r="K350" s="46">
        <v>1422.4121</v>
      </c>
    </row>
    <row r="351" s="117" customFormat="1" ht="29.5" customHeight="1" spans="1:11">
      <c r="A351" s="137" t="s">
        <v>317</v>
      </c>
      <c r="B351" s="20">
        <f>C351+J351+K351</f>
        <v>0</v>
      </c>
      <c r="C351" s="20"/>
      <c r="D351" s="20"/>
      <c r="E351" s="131"/>
      <c r="F351" s="131"/>
      <c r="G351" s="143"/>
      <c r="I351" s="46">
        <v>1942</v>
      </c>
      <c r="J351" s="46"/>
      <c r="K351" s="46"/>
    </row>
    <row r="352" s="117" customFormat="1" ht="29.5" customHeight="1" spans="1:11">
      <c r="A352" s="137" t="s">
        <v>325</v>
      </c>
      <c r="B352" s="20">
        <v>273090</v>
      </c>
      <c r="C352" s="20">
        <v>263111</v>
      </c>
      <c r="D352" s="20"/>
      <c r="E352" s="131">
        <f>C352/B352*100</f>
        <v>96.3458932952506</v>
      </c>
      <c r="F352" s="131">
        <f>C352/I352*100</f>
        <v>139.070155872575</v>
      </c>
      <c r="G352" s="143"/>
      <c r="I352" s="46">
        <v>189193</v>
      </c>
      <c r="J352" s="46"/>
      <c r="K352" s="46">
        <v>9980.7413</v>
      </c>
    </row>
    <row r="353" s="117" customFormat="1" ht="29.5" customHeight="1" spans="1:12">
      <c r="A353" s="137" t="s">
        <v>326</v>
      </c>
      <c r="B353" s="20">
        <v>10070</v>
      </c>
      <c r="C353" s="20">
        <v>10001</v>
      </c>
      <c r="D353" s="20"/>
      <c r="E353" s="131">
        <f>C353/B353*100</f>
        <v>99.3147964250248</v>
      </c>
      <c r="F353" s="131">
        <f>C353/I353*100</f>
        <v>86.8821127617062</v>
      </c>
      <c r="G353" s="143"/>
      <c r="I353" s="46">
        <v>11511</v>
      </c>
      <c r="J353" s="46"/>
      <c r="K353" s="46">
        <v>70.745</v>
      </c>
      <c r="L353" s="144">
        <v>69</v>
      </c>
    </row>
    <row r="354" s="117" customFormat="1" ht="29.5" customHeight="1" spans="1:11">
      <c r="A354" s="137" t="s">
        <v>53</v>
      </c>
      <c r="B354" s="20">
        <f t="shared" ref="B354:B357" si="74">C354+J354+K354</f>
        <v>2318</v>
      </c>
      <c r="C354" s="20">
        <v>2318</v>
      </c>
      <c r="D354" s="20"/>
      <c r="E354" s="131"/>
      <c r="F354" s="131"/>
      <c r="G354" s="143"/>
      <c r="I354" s="46">
        <v>2318</v>
      </c>
      <c r="J354" s="46"/>
      <c r="K354" s="46"/>
    </row>
    <row r="355" s="117" customFormat="1" ht="29.5" customHeight="1" spans="1:11">
      <c r="A355" s="137" t="s">
        <v>54</v>
      </c>
      <c r="B355" s="20">
        <f t="shared" si="74"/>
        <v>2408</v>
      </c>
      <c r="C355" s="20">
        <v>2408</v>
      </c>
      <c r="D355" s="20"/>
      <c r="E355" s="131"/>
      <c r="F355" s="131"/>
      <c r="G355" s="143"/>
      <c r="I355" s="46">
        <v>2745</v>
      </c>
      <c r="J355" s="46"/>
      <c r="K355" s="46"/>
    </row>
    <row r="356" s="117" customFormat="1" ht="29.5" customHeight="1" spans="1:11">
      <c r="A356" s="137" t="s">
        <v>327</v>
      </c>
      <c r="B356" s="20">
        <f t="shared" si="74"/>
        <v>2052.27</v>
      </c>
      <c r="C356" s="20">
        <v>1996</v>
      </c>
      <c r="D356" s="20"/>
      <c r="E356" s="131"/>
      <c r="F356" s="131"/>
      <c r="G356" s="143"/>
      <c r="I356" s="46">
        <v>2506</v>
      </c>
      <c r="J356" s="46"/>
      <c r="K356" s="142">
        <v>56.27</v>
      </c>
    </row>
    <row r="357" s="117" customFormat="1" ht="29.5" customHeight="1" spans="1:11">
      <c r="A357" s="137" t="s">
        <v>328</v>
      </c>
      <c r="B357" s="20">
        <f t="shared" si="74"/>
        <v>325</v>
      </c>
      <c r="C357" s="20">
        <v>325</v>
      </c>
      <c r="D357" s="20"/>
      <c r="E357" s="131"/>
      <c r="F357" s="131"/>
      <c r="G357" s="143"/>
      <c r="I357" s="46">
        <v>320</v>
      </c>
      <c r="J357" s="46"/>
      <c r="K357" s="142"/>
    </row>
    <row r="358" s="117" customFormat="1" ht="29.5" customHeight="1" spans="1:11">
      <c r="A358" s="137" t="s">
        <v>329</v>
      </c>
      <c r="B358" s="20">
        <v>2967</v>
      </c>
      <c r="C358" s="20">
        <v>2954</v>
      </c>
      <c r="D358" s="20"/>
      <c r="E358" s="131"/>
      <c r="F358" s="131"/>
      <c r="G358" s="143"/>
      <c r="I358" s="46">
        <v>3622</v>
      </c>
      <c r="J358" s="46"/>
      <c r="K358" s="142">
        <v>12</v>
      </c>
    </row>
    <row r="359" s="117" customFormat="1" ht="29.5" customHeight="1" spans="1:11">
      <c r="A359" s="137" t="s">
        <v>330</v>
      </c>
      <c r="B359" s="20">
        <v>250108</v>
      </c>
      <c r="C359" s="20">
        <v>240393</v>
      </c>
      <c r="D359" s="20"/>
      <c r="E359" s="131">
        <f t="shared" ref="E359:E363" si="75">C359/B359*100</f>
        <v>96.1156780270923</v>
      </c>
      <c r="F359" s="131">
        <f t="shared" ref="F359:F363" si="76">C359/I359*100</f>
        <v>148.692715452988</v>
      </c>
      <c r="G359" s="143"/>
      <c r="I359" s="46">
        <v>161671</v>
      </c>
      <c r="J359" s="46"/>
      <c r="K359" s="46">
        <v>9715.0019</v>
      </c>
    </row>
    <row r="360" s="117" customFormat="1" ht="29.5" customHeight="1" spans="1:11">
      <c r="A360" s="137" t="s">
        <v>331</v>
      </c>
      <c r="B360" s="20">
        <f t="shared" ref="B360:B364" si="77">C360+J360+K360</f>
        <v>250108.0019</v>
      </c>
      <c r="C360" s="20">
        <v>240393</v>
      </c>
      <c r="D360" s="20"/>
      <c r="E360" s="131"/>
      <c r="F360" s="131"/>
      <c r="G360" s="143"/>
      <c r="I360" s="46">
        <v>161671</v>
      </c>
      <c r="J360" s="46"/>
      <c r="K360" s="46">
        <v>9715.0019</v>
      </c>
    </row>
    <row r="361" s="117" customFormat="1" ht="29.5" customHeight="1" spans="1:11">
      <c r="A361" s="137" t="s">
        <v>332</v>
      </c>
      <c r="B361" s="20">
        <v>12089</v>
      </c>
      <c r="C361" s="20">
        <v>11964</v>
      </c>
      <c r="D361" s="20"/>
      <c r="E361" s="131">
        <f t="shared" si="75"/>
        <v>98.9660021507155</v>
      </c>
      <c r="F361" s="131">
        <f t="shared" si="76"/>
        <v>99.2039800995025</v>
      </c>
      <c r="G361" s="143"/>
      <c r="I361" s="46">
        <v>12060</v>
      </c>
      <c r="J361" s="46"/>
      <c r="K361" s="46">
        <v>124.9944</v>
      </c>
    </row>
    <row r="362" s="117" customFormat="1" ht="29.5" customHeight="1" spans="1:11">
      <c r="A362" s="137" t="s">
        <v>333</v>
      </c>
      <c r="B362" s="20">
        <f t="shared" si="77"/>
        <v>12088.9944</v>
      </c>
      <c r="C362" s="20">
        <v>11964</v>
      </c>
      <c r="D362" s="20"/>
      <c r="E362" s="131"/>
      <c r="F362" s="131"/>
      <c r="G362" s="143"/>
      <c r="I362" s="46">
        <v>12060</v>
      </c>
      <c r="J362" s="46"/>
      <c r="K362" s="46">
        <v>124.9944</v>
      </c>
    </row>
    <row r="363" s="117" customFormat="1" ht="29.5" customHeight="1" spans="1:11">
      <c r="A363" s="137" t="s">
        <v>334</v>
      </c>
      <c r="B363" s="20">
        <v>823</v>
      </c>
      <c r="C363" s="20">
        <v>753</v>
      </c>
      <c r="D363" s="20"/>
      <c r="E363" s="131">
        <f t="shared" si="75"/>
        <v>91.494532199271</v>
      </c>
      <c r="F363" s="131">
        <f t="shared" si="76"/>
        <v>19.0584662110858</v>
      </c>
      <c r="G363" s="143"/>
      <c r="I363" s="46">
        <v>3951</v>
      </c>
      <c r="J363" s="46"/>
      <c r="K363" s="46">
        <v>70</v>
      </c>
    </row>
    <row r="364" s="117" customFormat="1" ht="29.5" customHeight="1" spans="1:11">
      <c r="A364" s="137" t="s">
        <v>335</v>
      </c>
      <c r="B364" s="20">
        <f t="shared" si="77"/>
        <v>823</v>
      </c>
      <c r="C364" s="20">
        <v>753</v>
      </c>
      <c r="D364" s="20"/>
      <c r="E364" s="131"/>
      <c r="F364" s="131"/>
      <c r="G364" s="143"/>
      <c r="I364" s="46">
        <v>3951</v>
      </c>
      <c r="J364" s="46"/>
      <c r="K364" s="46">
        <v>70</v>
      </c>
    </row>
    <row r="365" s="117" customFormat="1" ht="29.5" customHeight="1" spans="1:11">
      <c r="A365" s="137" t="s">
        <v>336</v>
      </c>
      <c r="B365" s="20">
        <v>44052</v>
      </c>
      <c r="C365" s="20">
        <v>36662</v>
      </c>
      <c r="D365" s="20"/>
      <c r="E365" s="131">
        <f>C365/B365*100</f>
        <v>83.2243711976755</v>
      </c>
      <c r="F365" s="131">
        <f>C365/I365*100</f>
        <v>235.556412233359</v>
      </c>
      <c r="G365" s="143"/>
      <c r="I365" s="46">
        <v>15564</v>
      </c>
      <c r="J365" s="46"/>
      <c r="K365" s="46">
        <v>7389.797765</v>
      </c>
    </row>
    <row r="366" s="117" customFormat="1" ht="29.5" customHeight="1" spans="1:11">
      <c r="A366" s="137" t="s">
        <v>337</v>
      </c>
      <c r="B366" s="20">
        <v>6464</v>
      </c>
      <c r="C366" s="20">
        <v>6015</v>
      </c>
      <c r="D366" s="20"/>
      <c r="E366" s="131">
        <f>C366/B366*100</f>
        <v>93.0538366336634</v>
      </c>
      <c r="F366" s="131">
        <f>C366/I366*100</f>
        <v>100.066544668108</v>
      </c>
      <c r="G366" s="143"/>
      <c r="I366" s="46">
        <v>6011</v>
      </c>
      <c r="J366" s="46"/>
      <c r="K366" s="46">
        <v>449.1414</v>
      </c>
    </row>
    <row r="367" s="117" customFormat="1" ht="29.5" customHeight="1" spans="1:11">
      <c r="A367" s="137" t="s">
        <v>53</v>
      </c>
      <c r="B367" s="20">
        <f t="shared" ref="B367:B382" si="78">C367+J367+K367</f>
        <v>2401</v>
      </c>
      <c r="C367" s="20">
        <v>2401</v>
      </c>
      <c r="D367" s="20"/>
      <c r="E367" s="131"/>
      <c r="F367" s="131"/>
      <c r="G367" s="143"/>
      <c r="I367" s="46">
        <v>2377</v>
      </c>
      <c r="J367" s="46"/>
      <c r="K367" s="46"/>
    </row>
    <row r="368" s="117" customFormat="1" ht="29.5" customHeight="1" spans="1:11">
      <c r="A368" s="137" t="s">
        <v>54</v>
      </c>
      <c r="B368" s="20">
        <f t="shared" si="78"/>
        <v>156</v>
      </c>
      <c r="C368" s="20">
        <v>156</v>
      </c>
      <c r="D368" s="20"/>
      <c r="E368" s="131"/>
      <c r="F368" s="131"/>
      <c r="G368" s="143"/>
      <c r="I368" s="46">
        <v>187</v>
      </c>
      <c r="J368" s="46"/>
      <c r="K368" s="46"/>
    </row>
    <row r="369" s="117" customFormat="1" ht="29.5" customHeight="1" spans="1:11">
      <c r="A369" s="137" t="s">
        <v>67</v>
      </c>
      <c r="B369" s="20">
        <f t="shared" si="78"/>
        <v>1095</v>
      </c>
      <c r="C369" s="20">
        <v>1095</v>
      </c>
      <c r="D369" s="20"/>
      <c r="E369" s="131"/>
      <c r="F369" s="131"/>
      <c r="G369" s="143"/>
      <c r="I369" s="46">
        <v>1190</v>
      </c>
      <c r="J369" s="46"/>
      <c r="K369" s="46"/>
    </row>
    <row r="370" s="117" customFormat="1" ht="29.5" customHeight="1" spans="1:11">
      <c r="A370" s="137" t="s">
        <v>338</v>
      </c>
      <c r="B370" s="20">
        <f t="shared" si="78"/>
        <v>457.624</v>
      </c>
      <c r="C370" s="20">
        <v>393</v>
      </c>
      <c r="D370" s="20"/>
      <c r="E370" s="131"/>
      <c r="F370" s="131"/>
      <c r="G370" s="143"/>
      <c r="I370" s="46">
        <v>957</v>
      </c>
      <c r="J370" s="46"/>
      <c r="K370" s="46">
        <v>64.624</v>
      </c>
    </row>
    <row r="371" s="117" customFormat="1" ht="29.5" customHeight="1" spans="1:11">
      <c r="A371" s="137" t="s">
        <v>339</v>
      </c>
      <c r="B371" s="20">
        <f t="shared" si="78"/>
        <v>50</v>
      </c>
      <c r="C371" s="20">
        <v>50</v>
      </c>
      <c r="D371" s="20"/>
      <c r="E371" s="131"/>
      <c r="F371" s="131"/>
      <c r="G371" s="143"/>
      <c r="I371" s="46">
        <v>60</v>
      </c>
      <c r="J371" s="46"/>
      <c r="K371" s="46"/>
    </row>
    <row r="372" s="117" customFormat="1" ht="29.5" hidden="1" customHeight="1" spans="1:11">
      <c r="A372" s="137" t="s">
        <v>340</v>
      </c>
      <c r="B372" s="20">
        <f t="shared" si="78"/>
        <v>0</v>
      </c>
      <c r="C372" s="20"/>
      <c r="D372" s="20"/>
      <c r="E372" s="131"/>
      <c r="F372" s="131"/>
      <c r="G372" s="143"/>
      <c r="I372" s="46">
        <v>96</v>
      </c>
      <c r="J372" s="46"/>
      <c r="K372" s="46"/>
    </row>
    <row r="373" s="117" customFormat="1" ht="29.5" hidden="1" customHeight="1" spans="1:11">
      <c r="A373" s="137" t="s">
        <v>341</v>
      </c>
      <c r="B373" s="20">
        <f t="shared" si="78"/>
        <v>0</v>
      </c>
      <c r="C373" s="20"/>
      <c r="D373" s="20"/>
      <c r="E373" s="131"/>
      <c r="F373" s="131"/>
      <c r="G373" s="143"/>
      <c r="I373" s="46">
        <v>19</v>
      </c>
      <c r="J373" s="46"/>
      <c r="K373" s="46"/>
    </row>
    <row r="374" s="117" customFormat="1" ht="29.5" customHeight="1" spans="1:11">
      <c r="A374" s="137" t="s">
        <v>342</v>
      </c>
      <c r="B374" s="20">
        <f t="shared" si="78"/>
        <v>1289.0275</v>
      </c>
      <c r="C374" s="20">
        <v>1179</v>
      </c>
      <c r="D374" s="20"/>
      <c r="E374" s="131"/>
      <c r="F374" s="131"/>
      <c r="G374" s="143"/>
      <c r="I374" s="46">
        <v>450</v>
      </c>
      <c r="J374" s="46"/>
      <c r="K374" s="46">
        <v>110.0275</v>
      </c>
    </row>
    <row r="375" s="117" customFormat="1" ht="29.5" customHeight="1" spans="1:11">
      <c r="A375" s="137" t="s">
        <v>343</v>
      </c>
      <c r="B375" s="20">
        <f t="shared" si="78"/>
        <v>15.0586</v>
      </c>
      <c r="C375" s="20">
        <v>15</v>
      </c>
      <c r="D375" s="20"/>
      <c r="E375" s="131"/>
      <c r="F375" s="131"/>
      <c r="G375" s="143"/>
      <c r="I375" s="46">
        <v>2</v>
      </c>
      <c r="J375" s="46"/>
      <c r="K375" s="46">
        <v>0.0586</v>
      </c>
    </row>
    <row r="376" s="117" customFormat="1" ht="29.5" customHeight="1" spans="1:11">
      <c r="A376" s="137" t="s">
        <v>344</v>
      </c>
      <c r="B376" s="20">
        <f t="shared" si="78"/>
        <v>96.2504</v>
      </c>
      <c r="C376" s="20">
        <v>53</v>
      </c>
      <c r="D376" s="20"/>
      <c r="E376" s="131"/>
      <c r="F376" s="131"/>
      <c r="G376" s="143"/>
      <c r="I376" s="46">
        <v>124</v>
      </c>
      <c r="J376" s="46"/>
      <c r="K376" s="46">
        <v>43.2504</v>
      </c>
    </row>
    <row r="377" s="117" customFormat="1" ht="29.5" hidden="1" customHeight="1" spans="1:11">
      <c r="A377" s="137" t="s">
        <v>345</v>
      </c>
      <c r="B377" s="20">
        <f t="shared" si="78"/>
        <v>0</v>
      </c>
      <c r="C377" s="20"/>
      <c r="D377" s="20"/>
      <c r="E377" s="131"/>
      <c r="F377" s="131"/>
      <c r="G377" s="143"/>
      <c r="I377" s="46">
        <v>108</v>
      </c>
      <c r="J377" s="46"/>
      <c r="K377" s="46"/>
    </row>
    <row r="378" s="117" customFormat="1" ht="29.5" hidden="1" customHeight="1" spans="1:11">
      <c r="A378" s="137" t="s">
        <v>346</v>
      </c>
      <c r="B378" s="20">
        <f t="shared" si="78"/>
        <v>0</v>
      </c>
      <c r="C378" s="20"/>
      <c r="D378" s="20"/>
      <c r="E378" s="131"/>
      <c r="F378" s="131"/>
      <c r="G378" s="143"/>
      <c r="I378" s="46">
        <v>91</v>
      </c>
      <c r="J378" s="46"/>
      <c r="K378" s="46"/>
    </row>
    <row r="379" s="117" customFormat="1" ht="29.5" customHeight="1" spans="1:11">
      <c r="A379" s="137" t="s">
        <v>347</v>
      </c>
      <c r="B379" s="20">
        <f t="shared" si="78"/>
        <v>176.12</v>
      </c>
      <c r="C379" s="20">
        <v>171</v>
      </c>
      <c r="D379" s="20"/>
      <c r="E379" s="131"/>
      <c r="F379" s="131"/>
      <c r="G379" s="143"/>
      <c r="I379" s="46"/>
      <c r="J379" s="46"/>
      <c r="K379" s="46">
        <v>5.12</v>
      </c>
    </row>
    <row r="380" s="117" customFormat="1" ht="29.5" customHeight="1" spans="1:11">
      <c r="A380" s="137" t="s">
        <v>348</v>
      </c>
      <c r="B380" s="20">
        <f t="shared" si="78"/>
        <v>8.05</v>
      </c>
      <c r="C380" s="20">
        <v>8</v>
      </c>
      <c r="D380" s="20"/>
      <c r="E380" s="131"/>
      <c r="F380" s="131"/>
      <c r="G380" s="143"/>
      <c r="I380" s="46"/>
      <c r="J380" s="46"/>
      <c r="K380" s="46">
        <v>0.05</v>
      </c>
    </row>
    <row r="381" s="117" customFormat="1" ht="29.5" customHeight="1" spans="1:11">
      <c r="A381" s="137" t="s">
        <v>349</v>
      </c>
      <c r="B381" s="20">
        <f t="shared" si="78"/>
        <v>173.9273</v>
      </c>
      <c r="C381" s="20">
        <v>138</v>
      </c>
      <c r="D381" s="20"/>
      <c r="E381" s="131"/>
      <c r="F381" s="131"/>
      <c r="G381" s="143"/>
      <c r="I381" s="46">
        <v>82</v>
      </c>
      <c r="J381" s="46"/>
      <c r="K381" s="46">
        <v>35.9273</v>
      </c>
    </row>
    <row r="382" s="117" customFormat="1" ht="29.5" customHeight="1" spans="1:11">
      <c r="A382" s="137" t="s">
        <v>350</v>
      </c>
      <c r="B382" s="20">
        <f t="shared" si="78"/>
        <v>546.0836</v>
      </c>
      <c r="C382" s="20">
        <v>356</v>
      </c>
      <c r="D382" s="20"/>
      <c r="E382" s="131"/>
      <c r="F382" s="131"/>
      <c r="G382" s="143"/>
      <c r="I382" s="46">
        <v>268</v>
      </c>
      <c r="J382" s="46"/>
      <c r="K382" s="46">
        <v>190.0836</v>
      </c>
    </row>
    <row r="383" s="117" customFormat="1" ht="29.5" customHeight="1" spans="1:11">
      <c r="A383" s="137" t="s">
        <v>351</v>
      </c>
      <c r="B383" s="20">
        <v>17327</v>
      </c>
      <c r="C383" s="20">
        <v>17325</v>
      </c>
      <c r="D383" s="20"/>
      <c r="E383" s="131">
        <f>C383/B383*100</f>
        <v>99.9884573209442</v>
      </c>
      <c r="F383" s="131">
        <f>C383/I383*100</f>
        <v>1501.29982668977</v>
      </c>
      <c r="G383" s="130" t="s">
        <v>352</v>
      </c>
      <c r="I383" s="46">
        <v>1154</v>
      </c>
      <c r="J383" s="46"/>
      <c r="K383" s="46">
        <v>2.193</v>
      </c>
    </row>
    <row r="384" s="117" customFormat="1" ht="29.5" customHeight="1" spans="1:11">
      <c r="A384" s="137" t="s">
        <v>353</v>
      </c>
      <c r="B384" s="20">
        <f t="shared" ref="B384:B390" si="79">C384+J384+K384</f>
        <v>8</v>
      </c>
      <c r="C384" s="20">
        <v>8</v>
      </c>
      <c r="D384" s="20"/>
      <c r="E384" s="131"/>
      <c r="F384" s="131"/>
      <c r="G384" s="143"/>
      <c r="I384" s="46">
        <v>58</v>
      </c>
      <c r="J384" s="46"/>
      <c r="K384" s="46"/>
    </row>
    <row r="385" s="117" customFormat="1" ht="29.5" customHeight="1" spans="1:11">
      <c r="A385" s="137" t="s">
        <v>354</v>
      </c>
      <c r="B385" s="20">
        <f t="shared" si="79"/>
        <v>2</v>
      </c>
      <c r="C385" s="20">
        <v>2</v>
      </c>
      <c r="D385" s="20"/>
      <c r="E385" s="131"/>
      <c r="F385" s="131"/>
      <c r="G385" s="143"/>
      <c r="I385" s="46"/>
      <c r="J385" s="46"/>
      <c r="K385" s="46"/>
    </row>
    <row r="386" s="117" customFormat="1" ht="29.5" hidden="1" customHeight="1" spans="1:11">
      <c r="A386" s="137" t="s">
        <v>355</v>
      </c>
      <c r="B386" s="20">
        <f t="shared" si="79"/>
        <v>0</v>
      </c>
      <c r="C386" s="20"/>
      <c r="D386" s="20"/>
      <c r="E386" s="131"/>
      <c r="F386" s="131"/>
      <c r="G386" s="143"/>
      <c r="I386" s="46"/>
      <c r="J386" s="46"/>
      <c r="K386" s="46"/>
    </row>
    <row r="387" s="117" customFormat="1" ht="29.5" customHeight="1" spans="1:11">
      <c r="A387" s="137" t="s">
        <v>356</v>
      </c>
      <c r="B387" s="20">
        <f t="shared" si="79"/>
        <v>8.02</v>
      </c>
      <c r="C387" s="20">
        <v>8</v>
      </c>
      <c r="D387" s="20"/>
      <c r="E387" s="131"/>
      <c r="F387" s="131"/>
      <c r="G387" s="143"/>
      <c r="I387" s="46">
        <v>8</v>
      </c>
      <c r="J387" s="46"/>
      <c r="K387" s="46">
        <v>0.02</v>
      </c>
    </row>
    <row r="388" s="117" customFormat="1" ht="29.5" hidden="1" customHeight="1" spans="1:11">
      <c r="A388" s="137" t="s">
        <v>357</v>
      </c>
      <c r="B388" s="20">
        <f t="shared" si="79"/>
        <v>0</v>
      </c>
      <c r="C388" s="20"/>
      <c r="D388" s="20"/>
      <c r="E388" s="131"/>
      <c r="F388" s="131"/>
      <c r="G388" s="143"/>
      <c r="I388" s="46">
        <v>20</v>
      </c>
      <c r="J388" s="46"/>
      <c r="K388" s="46"/>
    </row>
    <row r="389" s="117" customFormat="1" ht="29.5" customHeight="1" spans="1:11">
      <c r="A389" s="137" t="s">
        <v>358</v>
      </c>
      <c r="B389" s="20">
        <f t="shared" si="79"/>
        <v>297</v>
      </c>
      <c r="C389" s="20">
        <v>295</v>
      </c>
      <c r="D389" s="20"/>
      <c r="E389" s="131"/>
      <c r="F389" s="131"/>
      <c r="G389" s="143"/>
      <c r="I389" s="46">
        <v>724</v>
      </c>
      <c r="J389" s="46"/>
      <c r="K389" s="46">
        <v>2</v>
      </c>
    </row>
    <row r="390" s="117" customFormat="1" ht="29.5" customHeight="1" spans="1:11">
      <c r="A390" s="137" t="s">
        <v>359</v>
      </c>
      <c r="B390" s="20">
        <f t="shared" si="79"/>
        <v>17012.173</v>
      </c>
      <c r="C390" s="20">
        <v>17012</v>
      </c>
      <c r="D390" s="20"/>
      <c r="E390" s="131"/>
      <c r="F390" s="131"/>
      <c r="G390" s="143"/>
      <c r="I390" s="46">
        <v>344</v>
      </c>
      <c r="J390" s="46"/>
      <c r="K390" s="46">
        <v>0.173</v>
      </c>
    </row>
    <row r="391" s="117" customFormat="1" ht="29.5" customHeight="1" spans="1:11">
      <c r="A391" s="137" t="s">
        <v>360</v>
      </c>
      <c r="B391" s="20">
        <v>9062</v>
      </c>
      <c r="C391" s="20">
        <v>8882</v>
      </c>
      <c r="D391" s="20"/>
      <c r="E391" s="131">
        <f>C391/B391*100</f>
        <v>98.0136835135732</v>
      </c>
      <c r="F391" s="131">
        <f>C391/I391*100</f>
        <v>211.42585098786</v>
      </c>
      <c r="G391" s="143"/>
      <c r="I391" s="46">
        <v>4201</v>
      </c>
      <c r="J391" s="46"/>
      <c r="K391" s="46">
        <v>179.694765</v>
      </c>
    </row>
    <row r="392" s="117" customFormat="1" ht="29.5" customHeight="1" spans="1:11">
      <c r="A392" s="137" t="s">
        <v>53</v>
      </c>
      <c r="B392" s="20">
        <f t="shared" ref="B392:B399" si="80">C392+J392+K392</f>
        <v>1470</v>
      </c>
      <c r="C392" s="20">
        <v>1470</v>
      </c>
      <c r="D392" s="20"/>
      <c r="E392" s="131"/>
      <c r="F392" s="131"/>
      <c r="G392" s="143"/>
      <c r="I392" s="46">
        <v>1558</v>
      </c>
      <c r="J392" s="46"/>
      <c r="K392" s="46"/>
    </row>
    <row r="393" s="117" customFormat="1" ht="29.5" customHeight="1" spans="1:11">
      <c r="A393" s="137" t="s">
        <v>54</v>
      </c>
      <c r="B393" s="20">
        <f t="shared" si="80"/>
        <v>410</v>
      </c>
      <c r="C393" s="20">
        <v>410</v>
      </c>
      <c r="D393" s="20"/>
      <c r="E393" s="131"/>
      <c r="F393" s="131"/>
      <c r="G393" s="143"/>
      <c r="I393" s="46">
        <v>328</v>
      </c>
      <c r="J393" s="46"/>
      <c r="K393" s="46"/>
    </row>
    <row r="394" s="117" customFormat="1" ht="29.5" customHeight="1" spans="1:11">
      <c r="A394" s="137" t="s">
        <v>361</v>
      </c>
      <c r="B394" s="20">
        <f t="shared" si="80"/>
        <v>2918.670265</v>
      </c>
      <c r="C394" s="20">
        <v>2880</v>
      </c>
      <c r="D394" s="20"/>
      <c r="E394" s="131"/>
      <c r="F394" s="131"/>
      <c r="G394" s="143"/>
      <c r="I394" s="46">
        <v>30</v>
      </c>
      <c r="J394" s="46"/>
      <c r="K394" s="46">
        <v>38.670265</v>
      </c>
    </row>
    <row r="395" s="117" customFormat="1" ht="29.5" customHeight="1" spans="1:11">
      <c r="A395" s="137" t="s">
        <v>362</v>
      </c>
      <c r="B395" s="20">
        <f t="shared" si="80"/>
        <v>5</v>
      </c>
      <c r="C395" s="20">
        <v>5</v>
      </c>
      <c r="D395" s="20"/>
      <c r="E395" s="131"/>
      <c r="F395" s="131"/>
      <c r="G395" s="143"/>
      <c r="I395" s="46"/>
      <c r="J395" s="46"/>
      <c r="K395" s="46"/>
    </row>
    <row r="396" s="117" customFormat="1" ht="29.5" customHeight="1" spans="1:11">
      <c r="A396" s="137" t="s">
        <v>363</v>
      </c>
      <c r="B396" s="20">
        <f t="shared" si="80"/>
        <v>102.056</v>
      </c>
      <c r="C396" s="20">
        <v>102</v>
      </c>
      <c r="D396" s="20"/>
      <c r="E396" s="131"/>
      <c r="F396" s="131"/>
      <c r="G396" s="143"/>
      <c r="I396" s="46">
        <v>109</v>
      </c>
      <c r="J396" s="46"/>
      <c r="K396" s="46">
        <v>0.056</v>
      </c>
    </row>
    <row r="397" s="117" customFormat="1" ht="29.5" customHeight="1" spans="1:11">
      <c r="A397" s="137" t="s">
        <v>364</v>
      </c>
      <c r="B397" s="20">
        <f t="shared" si="80"/>
        <v>30</v>
      </c>
      <c r="C397" s="20">
        <v>30</v>
      </c>
      <c r="D397" s="20"/>
      <c r="E397" s="131"/>
      <c r="F397" s="131"/>
      <c r="G397" s="143"/>
      <c r="I397" s="46">
        <v>109</v>
      </c>
      <c r="J397" s="46"/>
      <c r="K397" s="46"/>
    </row>
    <row r="398" s="117" customFormat="1" ht="29.5" customHeight="1" spans="1:11">
      <c r="A398" s="137" t="s">
        <v>365</v>
      </c>
      <c r="B398" s="20">
        <f t="shared" si="80"/>
        <v>104.1585</v>
      </c>
      <c r="C398" s="20">
        <v>80</v>
      </c>
      <c r="D398" s="20"/>
      <c r="E398" s="131"/>
      <c r="F398" s="131"/>
      <c r="G398" s="143"/>
      <c r="I398" s="46">
        <v>70</v>
      </c>
      <c r="J398" s="46"/>
      <c r="K398" s="46">
        <v>24.1585</v>
      </c>
    </row>
    <row r="399" s="117" customFormat="1" ht="29.5" customHeight="1" spans="1:11">
      <c r="A399" s="137" t="s">
        <v>366</v>
      </c>
      <c r="B399" s="20">
        <f t="shared" si="80"/>
        <v>4021.81</v>
      </c>
      <c r="C399" s="20">
        <v>3905</v>
      </c>
      <c r="D399" s="20"/>
      <c r="E399" s="131"/>
      <c r="F399" s="131"/>
      <c r="G399" s="143"/>
      <c r="I399" s="46">
        <v>1997</v>
      </c>
      <c r="J399" s="46"/>
      <c r="K399" s="46">
        <v>116.81</v>
      </c>
    </row>
    <row r="400" s="117" customFormat="1" ht="29.5" customHeight="1" spans="1:11">
      <c r="A400" s="137" t="s">
        <v>367</v>
      </c>
      <c r="B400" s="20">
        <v>779</v>
      </c>
      <c r="C400" s="20">
        <v>779</v>
      </c>
      <c r="D400" s="20"/>
      <c r="E400" s="131">
        <f>C400/B400*100</f>
        <v>100</v>
      </c>
      <c r="F400" s="131">
        <f>C400/I400*100</f>
        <v>24.3589743589744</v>
      </c>
      <c r="G400" s="130" t="s">
        <v>209</v>
      </c>
      <c r="I400" s="46">
        <v>3198</v>
      </c>
      <c r="J400" s="46"/>
      <c r="K400" s="46"/>
    </row>
    <row r="401" s="117" customFormat="1" ht="29.5" customHeight="1" spans="1:11">
      <c r="A401" s="137" t="s">
        <v>53</v>
      </c>
      <c r="B401" s="20">
        <f t="shared" ref="B401:B405" si="81">C401+J401+K401</f>
        <v>444</v>
      </c>
      <c r="C401" s="20">
        <v>444</v>
      </c>
      <c r="D401" s="20"/>
      <c r="E401" s="131"/>
      <c r="F401" s="131"/>
      <c r="G401" s="143"/>
      <c r="I401" s="46">
        <v>385</v>
      </c>
      <c r="J401" s="46"/>
      <c r="K401" s="46"/>
    </row>
    <row r="402" s="117" customFormat="1" ht="29.5" customHeight="1" spans="1:11">
      <c r="A402" s="137" t="s">
        <v>54</v>
      </c>
      <c r="B402" s="20">
        <f t="shared" si="81"/>
        <v>278</v>
      </c>
      <c r="C402" s="20">
        <v>278</v>
      </c>
      <c r="D402" s="20"/>
      <c r="E402" s="131"/>
      <c r="F402" s="131"/>
      <c r="G402" s="143"/>
      <c r="I402" s="46">
        <v>326</v>
      </c>
      <c r="J402" s="46"/>
      <c r="K402" s="46"/>
    </row>
    <row r="403" s="117" customFormat="1" ht="29.5" customHeight="1" spans="1:11">
      <c r="A403" s="137" t="s">
        <v>368</v>
      </c>
      <c r="B403" s="20">
        <f t="shared" si="81"/>
        <v>27</v>
      </c>
      <c r="C403" s="20">
        <v>27</v>
      </c>
      <c r="D403" s="20"/>
      <c r="E403" s="131"/>
      <c r="F403" s="131"/>
      <c r="G403" s="143"/>
      <c r="I403" s="46">
        <v>1421</v>
      </c>
      <c r="J403" s="46"/>
      <c r="K403" s="46"/>
    </row>
    <row r="404" s="117" customFormat="1" ht="29.5" customHeight="1" spans="1:11">
      <c r="A404" s="137" t="s">
        <v>369</v>
      </c>
      <c r="B404" s="20">
        <f t="shared" si="81"/>
        <v>30</v>
      </c>
      <c r="C404" s="20">
        <v>30</v>
      </c>
      <c r="D404" s="20"/>
      <c r="E404" s="131"/>
      <c r="F404" s="131"/>
      <c r="G404" s="143"/>
      <c r="I404" s="46">
        <v>30</v>
      </c>
      <c r="J404" s="46"/>
      <c r="K404" s="46"/>
    </row>
    <row r="405" s="117" customFormat="1" ht="29.5" hidden="1" customHeight="1" spans="1:11">
      <c r="A405" s="137" t="s">
        <v>370</v>
      </c>
      <c r="B405" s="20">
        <f t="shared" si="81"/>
        <v>0</v>
      </c>
      <c r="C405" s="20"/>
      <c r="D405" s="20"/>
      <c r="E405" s="131"/>
      <c r="F405" s="131"/>
      <c r="G405" s="143"/>
      <c r="I405" s="46">
        <v>1036</v>
      </c>
      <c r="J405" s="46"/>
      <c r="K405" s="46"/>
    </row>
    <row r="406" s="117" customFormat="1" ht="29.5" customHeight="1" spans="1:11">
      <c r="A406" s="137" t="s">
        <v>371</v>
      </c>
      <c r="B406" s="20">
        <v>10420</v>
      </c>
      <c r="C406" s="20">
        <v>3661</v>
      </c>
      <c r="D406" s="20"/>
      <c r="E406" s="131">
        <f t="shared" ref="E406:E410" si="82">C406/B406*100</f>
        <v>35.1343570057582</v>
      </c>
      <c r="F406" s="131">
        <f t="shared" ref="F406:F410" si="83">C406/I406*100</f>
        <v>366.1</v>
      </c>
      <c r="G406" s="143"/>
      <c r="I406" s="46">
        <v>1000</v>
      </c>
      <c r="J406" s="46"/>
      <c r="K406" s="46">
        <v>6758.7686</v>
      </c>
    </row>
    <row r="407" s="117" customFormat="1" ht="29.5" customHeight="1" spans="1:11">
      <c r="A407" s="137" t="s">
        <v>372</v>
      </c>
      <c r="B407" s="20">
        <f t="shared" ref="B407:B417" si="84">C407+J407+K407</f>
        <v>10419.7686</v>
      </c>
      <c r="C407" s="20">
        <v>3661</v>
      </c>
      <c r="D407" s="20"/>
      <c r="E407" s="131"/>
      <c r="F407" s="131"/>
      <c r="G407" s="143"/>
      <c r="I407" s="46"/>
      <c r="J407" s="46"/>
      <c r="K407" s="46">
        <v>6758.7686</v>
      </c>
    </row>
    <row r="408" s="117" customFormat="1" ht="29.5" hidden="1" customHeight="1" spans="1:11">
      <c r="A408" s="137" t="s">
        <v>373</v>
      </c>
      <c r="B408" s="20">
        <f t="shared" si="84"/>
        <v>0</v>
      </c>
      <c r="C408" s="20"/>
      <c r="D408" s="20"/>
      <c r="E408" s="131"/>
      <c r="F408" s="131"/>
      <c r="G408" s="143"/>
      <c r="I408" s="46">
        <v>1000</v>
      </c>
      <c r="J408" s="46"/>
      <c r="K408" s="46"/>
    </row>
    <row r="409" s="117" customFormat="1" ht="29.5" customHeight="1" spans="1:12">
      <c r="A409" s="137" t="s">
        <v>374</v>
      </c>
      <c r="B409" s="20">
        <v>47969</v>
      </c>
      <c r="C409" s="20">
        <v>47401</v>
      </c>
      <c r="D409" s="20"/>
      <c r="E409" s="131">
        <f t="shared" si="82"/>
        <v>98.8159019366674</v>
      </c>
      <c r="F409" s="131">
        <f t="shared" si="83"/>
        <v>75.2062575363331</v>
      </c>
      <c r="G409" s="143"/>
      <c r="I409" s="46">
        <v>63028</v>
      </c>
      <c r="J409" s="46"/>
      <c r="K409" s="46">
        <v>567.476305</v>
      </c>
      <c r="L409" s="117">
        <f>100-F409</f>
        <v>24.7937424636669</v>
      </c>
    </row>
    <row r="410" s="117" customFormat="1" ht="29.5" customHeight="1" spans="1:11">
      <c r="A410" s="137" t="s">
        <v>375</v>
      </c>
      <c r="B410" s="20">
        <v>15001</v>
      </c>
      <c r="C410" s="20">
        <v>14953</v>
      </c>
      <c r="D410" s="20"/>
      <c r="E410" s="131">
        <f t="shared" si="82"/>
        <v>99.6800213319112</v>
      </c>
      <c r="F410" s="131">
        <f t="shared" si="83"/>
        <v>45.9202161962964</v>
      </c>
      <c r="G410" s="130" t="s">
        <v>209</v>
      </c>
      <c r="I410" s="46">
        <v>32563</v>
      </c>
      <c r="J410" s="46"/>
      <c r="K410" s="46">
        <v>47.6949</v>
      </c>
    </row>
    <row r="411" s="117" customFormat="1" ht="29.5" customHeight="1" spans="1:11">
      <c r="A411" s="137" t="s">
        <v>53</v>
      </c>
      <c r="B411" s="20">
        <f t="shared" si="84"/>
        <v>283</v>
      </c>
      <c r="C411" s="20">
        <v>283</v>
      </c>
      <c r="D411" s="20"/>
      <c r="E411" s="131"/>
      <c r="F411" s="131"/>
      <c r="G411" s="143"/>
      <c r="I411" s="46">
        <v>315</v>
      </c>
      <c r="J411" s="46"/>
      <c r="K411" s="46"/>
    </row>
    <row r="412" s="117" customFormat="1" ht="29.5" customHeight="1" spans="1:11">
      <c r="A412" s="137" t="s">
        <v>54</v>
      </c>
      <c r="B412" s="20">
        <f t="shared" si="84"/>
        <v>9</v>
      </c>
      <c r="C412" s="20">
        <v>9</v>
      </c>
      <c r="D412" s="20"/>
      <c r="E412" s="131"/>
      <c r="F412" s="131"/>
      <c r="G412" s="143"/>
      <c r="I412" s="46"/>
      <c r="J412" s="46"/>
      <c r="K412" s="46"/>
    </row>
    <row r="413" s="117" customFormat="1" ht="29.5" customHeight="1" spans="1:11">
      <c r="A413" s="137" t="s">
        <v>376</v>
      </c>
      <c r="B413" s="20">
        <f t="shared" si="84"/>
        <v>3114</v>
      </c>
      <c r="C413" s="20">
        <v>3114</v>
      </c>
      <c r="D413" s="20"/>
      <c r="E413" s="131"/>
      <c r="F413" s="131"/>
      <c r="G413" s="143"/>
      <c r="I413" s="46">
        <v>14000</v>
      </c>
      <c r="J413" s="46"/>
      <c r="K413" s="46"/>
    </row>
    <row r="414" s="117" customFormat="1" ht="29.5" customHeight="1" spans="1:11">
      <c r="A414" s="137" t="s">
        <v>377</v>
      </c>
      <c r="B414" s="20">
        <f t="shared" si="84"/>
        <v>89</v>
      </c>
      <c r="C414" s="20">
        <v>89</v>
      </c>
      <c r="D414" s="20"/>
      <c r="E414" s="131"/>
      <c r="F414" s="131"/>
      <c r="G414" s="143"/>
      <c r="I414" s="46">
        <v>473</v>
      </c>
      <c r="J414" s="46"/>
      <c r="K414" s="46"/>
    </row>
    <row r="415" s="117" customFormat="1" ht="29.5" customHeight="1" spans="1:11">
      <c r="A415" s="137" t="s">
        <v>378</v>
      </c>
      <c r="B415" s="20">
        <f t="shared" si="84"/>
        <v>1158</v>
      </c>
      <c r="C415" s="20">
        <v>1158</v>
      </c>
      <c r="D415" s="20"/>
      <c r="E415" s="131"/>
      <c r="F415" s="131"/>
      <c r="G415" s="143"/>
      <c r="I415" s="46">
        <v>2090</v>
      </c>
      <c r="J415" s="46"/>
      <c r="K415" s="46"/>
    </row>
    <row r="416" s="117" customFormat="1" ht="29.5" customHeight="1" spans="1:11">
      <c r="A416" s="137" t="s">
        <v>379</v>
      </c>
      <c r="B416" s="20">
        <f t="shared" si="84"/>
        <v>3208.6949</v>
      </c>
      <c r="C416" s="20">
        <v>3161</v>
      </c>
      <c r="D416" s="20"/>
      <c r="E416" s="131"/>
      <c r="F416" s="131"/>
      <c r="G416" s="143"/>
      <c r="I416" s="46">
        <v>1824</v>
      </c>
      <c r="J416" s="46"/>
      <c r="K416" s="46">
        <v>47.6949</v>
      </c>
    </row>
    <row r="417" s="117" customFormat="1" ht="29.5" customHeight="1" spans="1:11">
      <c r="A417" s="137" t="s">
        <v>380</v>
      </c>
      <c r="B417" s="20">
        <f t="shared" si="84"/>
        <v>7139</v>
      </c>
      <c r="C417" s="20">
        <v>7139</v>
      </c>
      <c r="D417" s="20"/>
      <c r="E417" s="131"/>
      <c r="F417" s="131"/>
      <c r="G417" s="143"/>
      <c r="I417" s="46">
        <v>13861</v>
      </c>
      <c r="J417" s="46"/>
      <c r="K417" s="46"/>
    </row>
    <row r="418" s="117" customFormat="1" ht="29.5" customHeight="1" spans="1:11">
      <c r="A418" s="137" t="s">
        <v>381</v>
      </c>
      <c r="B418" s="20">
        <v>9</v>
      </c>
      <c r="C418" s="20"/>
      <c r="D418" s="20"/>
      <c r="E418" s="131">
        <f t="shared" ref="E418:E422" si="85">C418/B418*100</f>
        <v>0</v>
      </c>
      <c r="F418" s="131"/>
      <c r="G418" s="143"/>
      <c r="I418" s="46"/>
      <c r="J418" s="46"/>
      <c r="K418" s="46">
        <v>9</v>
      </c>
    </row>
    <row r="419" s="117" customFormat="1" ht="29.5" customHeight="1" spans="1:11">
      <c r="A419" s="137" t="s">
        <v>382</v>
      </c>
      <c r="B419" s="20">
        <f t="shared" ref="B419:B425" si="86">C419+J419+K419</f>
        <v>9</v>
      </c>
      <c r="C419" s="20"/>
      <c r="D419" s="20"/>
      <c r="E419" s="131"/>
      <c r="F419" s="131"/>
      <c r="G419" s="143"/>
      <c r="I419" s="46"/>
      <c r="J419" s="46"/>
      <c r="K419" s="46">
        <v>9</v>
      </c>
    </row>
    <row r="420" s="117" customFormat="1" ht="29.5" customHeight="1" spans="1:11">
      <c r="A420" s="137" t="s">
        <v>383</v>
      </c>
      <c r="B420" s="20">
        <v>20394</v>
      </c>
      <c r="C420" s="20">
        <v>20040</v>
      </c>
      <c r="D420" s="20"/>
      <c r="E420" s="131">
        <f t="shared" si="85"/>
        <v>98.264195351574</v>
      </c>
      <c r="F420" s="131">
        <f>C420/I420*100</f>
        <v>133.993046269056</v>
      </c>
      <c r="G420" s="143"/>
      <c r="I420" s="46">
        <v>14956</v>
      </c>
      <c r="J420" s="46"/>
      <c r="K420" s="46">
        <v>353.781405</v>
      </c>
    </row>
    <row r="421" s="117" customFormat="1" ht="29.5" customHeight="1" spans="1:11">
      <c r="A421" s="137" t="s">
        <v>384</v>
      </c>
      <c r="B421" s="20">
        <f t="shared" si="86"/>
        <v>20393.781405</v>
      </c>
      <c r="C421" s="20">
        <v>20040</v>
      </c>
      <c r="D421" s="20"/>
      <c r="E421" s="131"/>
      <c r="F421" s="131"/>
      <c r="G421" s="143"/>
      <c r="I421" s="46">
        <v>14956</v>
      </c>
      <c r="J421" s="46"/>
      <c r="K421" s="46">
        <v>353.781405</v>
      </c>
    </row>
    <row r="422" s="117" customFormat="1" ht="29.5" customHeight="1" spans="1:11">
      <c r="A422" s="137" t="s">
        <v>385</v>
      </c>
      <c r="B422" s="20">
        <v>164</v>
      </c>
      <c r="C422" s="20">
        <v>164</v>
      </c>
      <c r="D422" s="20"/>
      <c r="E422" s="131">
        <f t="shared" si="85"/>
        <v>100</v>
      </c>
      <c r="F422" s="131">
        <f>C422/I422*100</f>
        <v>117.985611510791</v>
      </c>
      <c r="G422" s="143"/>
      <c r="I422" s="46">
        <v>139</v>
      </c>
      <c r="J422" s="46"/>
      <c r="K422" s="46"/>
    </row>
    <row r="423" s="117" customFormat="1" ht="29.5" customHeight="1" spans="1:11">
      <c r="A423" s="137" t="s">
        <v>386</v>
      </c>
      <c r="B423" s="20">
        <f t="shared" si="86"/>
        <v>164</v>
      </c>
      <c r="C423" s="20">
        <v>164</v>
      </c>
      <c r="D423" s="20"/>
      <c r="E423" s="131"/>
      <c r="F423" s="131"/>
      <c r="G423" s="143"/>
      <c r="I423" s="46">
        <v>139</v>
      </c>
      <c r="J423" s="46"/>
      <c r="K423" s="46"/>
    </row>
    <row r="424" s="117" customFormat="1" ht="29.5" hidden="1" customHeight="1" spans="1:11">
      <c r="A424" s="137" t="s">
        <v>387</v>
      </c>
      <c r="B424" s="20">
        <f t="shared" si="86"/>
        <v>0</v>
      </c>
      <c r="C424" s="20"/>
      <c r="D424" s="20"/>
      <c r="E424" s="131"/>
      <c r="F424" s="131"/>
      <c r="G424" s="143"/>
      <c r="I424" s="46"/>
      <c r="J424" s="46"/>
      <c r="K424" s="46"/>
    </row>
    <row r="425" s="117" customFormat="1" ht="29.5" hidden="1" customHeight="1" spans="1:11">
      <c r="A425" s="137" t="s">
        <v>388</v>
      </c>
      <c r="B425" s="20">
        <f t="shared" si="86"/>
        <v>0</v>
      </c>
      <c r="C425" s="20"/>
      <c r="D425" s="20"/>
      <c r="E425" s="131"/>
      <c r="F425" s="131"/>
      <c r="G425" s="143"/>
      <c r="I425" s="46"/>
      <c r="J425" s="46"/>
      <c r="K425" s="46"/>
    </row>
    <row r="426" s="117" customFormat="1" ht="29.5" customHeight="1" spans="1:11">
      <c r="A426" s="137" t="s">
        <v>389</v>
      </c>
      <c r="B426" s="20">
        <v>12401</v>
      </c>
      <c r="C426" s="20">
        <v>12244</v>
      </c>
      <c r="D426" s="20"/>
      <c r="E426" s="131">
        <f t="shared" ref="E426:E430" si="87">C426/B426*100</f>
        <v>98.7339730666882</v>
      </c>
      <c r="F426" s="131">
        <f t="shared" ref="F426:F430" si="88">C426/I426*100</f>
        <v>79.6616785946649</v>
      </c>
      <c r="G426" s="143"/>
      <c r="I426" s="46">
        <v>15370</v>
      </c>
      <c r="J426" s="46"/>
      <c r="K426" s="46">
        <v>157</v>
      </c>
    </row>
    <row r="427" s="117" customFormat="1" ht="29.5" customHeight="1" spans="1:11">
      <c r="A427" s="137" t="s">
        <v>390</v>
      </c>
      <c r="B427" s="20">
        <f t="shared" ref="B427:B433" si="89">C427+J427+K427</f>
        <v>8921</v>
      </c>
      <c r="C427" s="20">
        <v>8921</v>
      </c>
      <c r="D427" s="20"/>
      <c r="E427" s="131"/>
      <c r="F427" s="131"/>
      <c r="G427" s="143"/>
      <c r="I427" s="46">
        <v>7000</v>
      </c>
      <c r="J427" s="46"/>
      <c r="K427" s="46"/>
    </row>
    <row r="428" s="117" customFormat="1" ht="29.5" customHeight="1" spans="1:11">
      <c r="A428" s="137" t="s">
        <v>391</v>
      </c>
      <c r="B428" s="20">
        <f t="shared" si="89"/>
        <v>3480</v>
      </c>
      <c r="C428" s="20">
        <v>3323</v>
      </c>
      <c r="D428" s="20"/>
      <c r="E428" s="131"/>
      <c r="F428" s="131"/>
      <c r="G428" s="143"/>
      <c r="I428" s="46">
        <v>8370</v>
      </c>
      <c r="J428" s="46"/>
      <c r="K428" s="46">
        <v>157</v>
      </c>
    </row>
    <row r="429" s="117" customFormat="1" ht="29.5" customHeight="1" spans="1:11">
      <c r="A429" s="137" t="s">
        <v>392</v>
      </c>
      <c r="B429" s="20">
        <v>38463</v>
      </c>
      <c r="C429" s="20">
        <v>38200</v>
      </c>
      <c r="D429" s="20">
        <v>1392</v>
      </c>
      <c r="E429" s="131">
        <f t="shared" si="87"/>
        <v>99.3162259834126</v>
      </c>
      <c r="F429" s="131">
        <f t="shared" si="88"/>
        <v>138.435891860549</v>
      </c>
      <c r="G429" s="143"/>
      <c r="I429" s="46">
        <v>27594</v>
      </c>
      <c r="J429" s="46"/>
      <c r="K429" s="46">
        <v>261.983268</v>
      </c>
    </row>
    <row r="430" s="117" customFormat="1" ht="29.5" customHeight="1" spans="1:11">
      <c r="A430" s="137" t="s">
        <v>393</v>
      </c>
      <c r="B430" s="20">
        <v>1580</v>
      </c>
      <c r="C430" s="20">
        <v>1563</v>
      </c>
      <c r="D430" s="20"/>
      <c r="E430" s="131">
        <f t="shared" si="87"/>
        <v>98.9240506329114</v>
      </c>
      <c r="F430" s="131">
        <f t="shared" si="88"/>
        <v>88.0067567567568</v>
      </c>
      <c r="G430" s="143"/>
      <c r="I430" s="46">
        <v>1776</v>
      </c>
      <c r="J430" s="46"/>
      <c r="K430" s="46">
        <v>16.5328</v>
      </c>
    </row>
    <row r="431" s="117" customFormat="1" ht="29.5" customHeight="1" spans="1:11">
      <c r="A431" s="137" t="s">
        <v>53</v>
      </c>
      <c r="B431" s="20">
        <f t="shared" si="89"/>
        <v>725</v>
      </c>
      <c r="C431" s="20">
        <v>725</v>
      </c>
      <c r="D431" s="20"/>
      <c r="E431" s="131"/>
      <c r="F431" s="131"/>
      <c r="G431" s="143"/>
      <c r="I431" s="46">
        <v>835</v>
      </c>
      <c r="J431" s="46"/>
      <c r="K431" s="46"/>
    </row>
    <row r="432" s="117" customFormat="1" ht="29.5" customHeight="1" spans="1:11">
      <c r="A432" s="137" t="s">
        <v>394</v>
      </c>
      <c r="B432" s="20">
        <f t="shared" si="89"/>
        <v>30</v>
      </c>
      <c r="C432" s="20">
        <v>30</v>
      </c>
      <c r="D432" s="20"/>
      <c r="E432" s="131"/>
      <c r="F432" s="131"/>
      <c r="G432" s="143"/>
      <c r="I432" s="46"/>
      <c r="J432" s="46"/>
      <c r="K432" s="46"/>
    </row>
    <row r="433" s="117" customFormat="1" ht="29.5" customHeight="1" spans="1:11">
      <c r="A433" s="137" t="s">
        <v>395</v>
      </c>
      <c r="B433" s="20">
        <f t="shared" si="89"/>
        <v>824.5328</v>
      </c>
      <c r="C433" s="20">
        <v>808</v>
      </c>
      <c r="D433" s="20"/>
      <c r="E433" s="131"/>
      <c r="F433" s="131"/>
      <c r="G433" s="143"/>
      <c r="I433" s="46">
        <v>941</v>
      </c>
      <c r="J433" s="46"/>
      <c r="K433" s="46">
        <v>16.5328</v>
      </c>
    </row>
    <row r="434" s="117" customFormat="1" ht="29.5" customHeight="1" spans="1:11">
      <c r="A434" s="137" t="s">
        <v>396</v>
      </c>
      <c r="B434" s="20">
        <v>561</v>
      </c>
      <c r="C434" s="20">
        <v>561</v>
      </c>
      <c r="D434" s="20"/>
      <c r="E434" s="131">
        <f>C434/B434*100</f>
        <v>100</v>
      </c>
      <c r="F434" s="131">
        <f>C434/I434*100</f>
        <v>213.307984790875</v>
      </c>
      <c r="G434" s="143"/>
      <c r="I434" s="46">
        <v>263</v>
      </c>
      <c r="J434" s="46"/>
      <c r="K434" s="46"/>
    </row>
    <row r="435" s="117" customFormat="1" ht="29.5" customHeight="1" spans="1:11">
      <c r="A435" s="137" t="s">
        <v>53</v>
      </c>
      <c r="B435" s="20">
        <f t="shared" ref="B435:B441" si="90">C435+J435+K435</f>
        <v>530</v>
      </c>
      <c r="C435" s="20">
        <v>530</v>
      </c>
      <c r="D435" s="20"/>
      <c r="E435" s="131"/>
      <c r="F435" s="131"/>
      <c r="G435" s="143"/>
      <c r="I435" s="46">
        <v>263</v>
      </c>
      <c r="J435" s="46"/>
      <c r="K435" s="46"/>
    </row>
    <row r="436" s="117" customFormat="1" ht="29.5" customHeight="1" spans="1:11">
      <c r="A436" s="137" t="s">
        <v>54</v>
      </c>
      <c r="B436" s="20">
        <f t="shared" si="90"/>
        <v>31</v>
      </c>
      <c r="C436" s="20">
        <v>31</v>
      </c>
      <c r="D436" s="20"/>
      <c r="E436" s="131"/>
      <c r="F436" s="131"/>
      <c r="G436" s="143"/>
      <c r="I436" s="46"/>
      <c r="J436" s="46"/>
      <c r="K436" s="46"/>
    </row>
    <row r="437" s="117" customFormat="1" ht="29.5" customHeight="1" spans="1:11">
      <c r="A437" s="137" t="s">
        <v>397</v>
      </c>
      <c r="B437" s="20">
        <v>3777</v>
      </c>
      <c r="C437" s="20">
        <v>3757</v>
      </c>
      <c r="D437" s="20">
        <v>100</v>
      </c>
      <c r="E437" s="131">
        <f>C437/B437*100</f>
        <v>99.4704792163092</v>
      </c>
      <c r="F437" s="131">
        <f>C437/I437*100</f>
        <v>162.993492407809</v>
      </c>
      <c r="G437" s="143"/>
      <c r="I437" s="46">
        <v>2305</v>
      </c>
      <c r="J437" s="46">
        <v>100</v>
      </c>
      <c r="K437" s="46">
        <v>19.548</v>
      </c>
    </row>
    <row r="438" s="117" customFormat="1" ht="29.5" customHeight="1" spans="1:11">
      <c r="A438" s="137" t="s">
        <v>53</v>
      </c>
      <c r="B438" s="20">
        <f t="shared" si="90"/>
        <v>303</v>
      </c>
      <c r="C438" s="20">
        <v>303</v>
      </c>
      <c r="D438" s="20"/>
      <c r="E438" s="131"/>
      <c r="F438" s="131"/>
      <c r="G438" s="143"/>
      <c r="I438" s="46">
        <v>271</v>
      </c>
      <c r="J438" s="46"/>
      <c r="K438" s="46"/>
    </row>
    <row r="439" s="117" customFormat="1" ht="29.5" customHeight="1" spans="1:11">
      <c r="A439" s="137" t="s">
        <v>54</v>
      </c>
      <c r="B439" s="20">
        <f t="shared" si="90"/>
        <v>13</v>
      </c>
      <c r="C439" s="20">
        <v>13</v>
      </c>
      <c r="D439" s="20"/>
      <c r="E439" s="131"/>
      <c r="F439" s="131"/>
      <c r="G439" s="143"/>
      <c r="I439" s="46"/>
      <c r="J439" s="46"/>
      <c r="K439" s="46"/>
    </row>
    <row r="440" s="117" customFormat="1" ht="29.5" customHeight="1" spans="1:11">
      <c r="A440" s="137" t="s">
        <v>398</v>
      </c>
      <c r="B440" s="20">
        <f t="shared" si="90"/>
        <v>100</v>
      </c>
      <c r="C440" s="20">
        <v>100</v>
      </c>
      <c r="D440" s="20">
        <v>100</v>
      </c>
      <c r="E440" s="131"/>
      <c r="F440" s="131"/>
      <c r="G440" s="143"/>
      <c r="I440" s="46"/>
      <c r="J440" s="46"/>
      <c r="K440" s="46"/>
    </row>
    <row r="441" s="117" customFormat="1" ht="29.5" customHeight="1" spans="1:11">
      <c r="A441" s="137" t="s">
        <v>399</v>
      </c>
      <c r="B441" s="20">
        <f t="shared" si="90"/>
        <v>3360.548</v>
      </c>
      <c r="C441" s="20">
        <v>3341</v>
      </c>
      <c r="D441" s="20"/>
      <c r="E441" s="131"/>
      <c r="F441" s="131"/>
      <c r="G441" s="143"/>
      <c r="I441" s="46">
        <v>2034</v>
      </c>
      <c r="J441" s="46"/>
      <c r="K441" s="46">
        <v>19.548</v>
      </c>
    </row>
    <row r="442" s="117" customFormat="1" ht="29.5" customHeight="1" spans="1:11">
      <c r="A442" s="137" t="s">
        <v>400</v>
      </c>
      <c r="B442" s="20">
        <v>30122</v>
      </c>
      <c r="C442" s="20">
        <v>29959</v>
      </c>
      <c r="D442" s="20"/>
      <c r="E442" s="131">
        <f>C442/B442*100</f>
        <v>99.4588672730894</v>
      </c>
      <c r="F442" s="131">
        <f>C442/I442*100</f>
        <v>133.853096238048</v>
      </c>
      <c r="G442" s="143"/>
      <c r="I442" s="46">
        <v>22382</v>
      </c>
      <c r="J442" s="46"/>
      <c r="K442" s="46">
        <v>163.1292</v>
      </c>
    </row>
    <row r="443" s="117" customFormat="1" ht="29.5" customHeight="1" spans="1:11">
      <c r="A443" s="137" t="s">
        <v>53</v>
      </c>
      <c r="B443" s="20">
        <f t="shared" ref="B443:B449" si="91">C443+J443+K443</f>
        <v>1622</v>
      </c>
      <c r="C443" s="20">
        <v>1622</v>
      </c>
      <c r="D443" s="20"/>
      <c r="E443" s="131"/>
      <c r="F443" s="131"/>
      <c r="G443" s="143"/>
      <c r="I443" s="46">
        <v>1357</v>
      </c>
      <c r="J443" s="46"/>
      <c r="K443" s="46"/>
    </row>
    <row r="444" s="117" customFormat="1" ht="29.5" customHeight="1" spans="1:11">
      <c r="A444" s="137" t="s">
        <v>401</v>
      </c>
      <c r="B444" s="20">
        <f t="shared" si="91"/>
        <v>28500.1292</v>
      </c>
      <c r="C444" s="20">
        <v>28337</v>
      </c>
      <c r="D444" s="20"/>
      <c r="E444" s="131"/>
      <c r="F444" s="131"/>
      <c r="G444" s="143"/>
      <c r="I444" s="46">
        <v>21025</v>
      </c>
      <c r="J444" s="46"/>
      <c r="K444" s="46">
        <v>163.1292</v>
      </c>
    </row>
    <row r="445" s="117" customFormat="1" ht="29.5" customHeight="1" spans="1:11">
      <c r="A445" s="137" t="s">
        <v>402</v>
      </c>
      <c r="B445" s="20">
        <v>1333</v>
      </c>
      <c r="C445" s="20">
        <v>1270</v>
      </c>
      <c r="D445" s="20">
        <v>292</v>
      </c>
      <c r="E445" s="131">
        <f>C445/B445*100</f>
        <v>95.2738184546137</v>
      </c>
      <c r="F445" s="131">
        <f>C445/I445*100</f>
        <v>146.3133640553</v>
      </c>
      <c r="G445" s="143"/>
      <c r="I445" s="46">
        <v>868</v>
      </c>
      <c r="J445" s="46">
        <v>292</v>
      </c>
      <c r="K445" s="46">
        <v>62.773268</v>
      </c>
    </row>
    <row r="446" s="117" customFormat="1" ht="29.5" customHeight="1" spans="1:11">
      <c r="A446" s="137" t="s">
        <v>53</v>
      </c>
      <c r="B446" s="20">
        <f t="shared" si="91"/>
        <v>361</v>
      </c>
      <c r="C446" s="20">
        <v>361</v>
      </c>
      <c r="D446" s="20"/>
      <c r="E446" s="131"/>
      <c r="F446" s="131"/>
      <c r="G446" s="143"/>
      <c r="I446" s="46">
        <v>412</v>
      </c>
      <c r="J446" s="46"/>
      <c r="K446" s="46"/>
    </row>
    <row r="447" s="117" customFormat="1" ht="29.5" customHeight="1" spans="1:11">
      <c r="A447" s="137" t="s">
        <v>54</v>
      </c>
      <c r="B447" s="20">
        <f t="shared" si="91"/>
        <v>47</v>
      </c>
      <c r="C447" s="20">
        <v>47</v>
      </c>
      <c r="D447" s="20"/>
      <c r="E447" s="131"/>
      <c r="F447" s="131"/>
      <c r="G447" s="143"/>
      <c r="I447" s="46">
        <v>29</v>
      </c>
      <c r="J447" s="46"/>
      <c r="K447" s="46"/>
    </row>
    <row r="448" s="117" customFormat="1" ht="29.5" customHeight="1" spans="1:11">
      <c r="A448" s="137" t="s">
        <v>403</v>
      </c>
      <c r="B448" s="20">
        <f t="shared" si="91"/>
        <v>637.773268</v>
      </c>
      <c r="C448" s="20">
        <v>575</v>
      </c>
      <c r="D448" s="20">
        <v>15</v>
      </c>
      <c r="E448" s="131"/>
      <c r="F448" s="131"/>
      <c r="G448" s="143"/>
      <c r="I448" s="46">
        <v>427</v>
      </c>
      <c r="J448" s="46"/>
      <c r="K448" s="46">
        <v>62.773268</v>
      </c>
    </row>
    <row r="449" s="117" customFormat="1" ht="29.5" customHeight="1" spans="1:11">
      <c r="A449" s="137" t="s">
        <v>404</v>
      </c>
      <c r="B449" s="20">
        <f t="shared" si="91"/>
        <v>287</v>
      </c>
      <c r="C449" s="20">
        <v>287</v>
      </c>
      <c r="D449" s="20">
        <v>277</v>
      </c>
      <c r="E449" s="131"/>
      <c r="F449" s="131"/>
      <c r="G449" s="143"/>
      <c r="I449" s="46"/>
      <c r="J449" s="46"/>
      <c r="K449" s="46"/>
    </row>
    <row r="450" s="117" customFormat="1" ht="29.5" customHeight="1" spans="1:11">
      <c r="A450" s="137" t="s">
        <v>405</v>
      </c>
      <c r="B450" s="20">
        <v>1090</v>
      </c>
      <c r="C450" s="20">
        <v>1090</v>
      </c>
      <c r="D450" s="20">
        <v>1000</v>
      </c>
      <c r="E450" s="131">
        <f t="shared" ref="E450:E453" si="92">C450/B450*100</f>
        <v>100</v>
      </c>
      <c r="F450" s="131"/>
      <c r="G450" s="143"/>
      <c r="I450" s="46"/>
      <c r="J450" s="46"/>
      <c r="K450" s="46"/>
    </row>
    <row r="451" s="117" customFormat="1" ht="29.5" customHeight="1" spans="1:11">
      <c r="A451" s="137" t="s">
        <v>406</v>
      </c>
      <c r="B451" s="20">
        <f t="shared" ref="B451:B457" si="93">C451+J451+K451</f>
        <v>1090</v>
      </c>
      <c r="C451" s="20">
        <v>1090</v>
      </c>
      <c r="D451" s="20">
        <v>1000</v>
      </c>
      <c r="E451" s="131"/>
      <c r="F451" s="131"/>
      <c r="G451" s="143"/>
      <c r="I451" s="46"/>
      <c r="J451" s="46"/>
      <c r="K451" s="46"/>
    </row>
    <row r="452" s="117" customFormat="1" ht="29.5" customHeight="1" spans="1:11">
      <c r="A452" s="137" t="s">
        <v>407</v>
      </c>
      <c r="B452" s="20">
        <v>3255</v>
      </c>
      <c r="C452" s="20">
        <v>3205</v>
      </c>
      <c r="D452" s="20"/>
      <c r="E452" s="131">
        <f t="shared" si="92"/>
        <v>98.4639016897081</v>
      </c>
      <c r="F452" s="131">
        <f>C452/I452*100</f>
        <v>104.431410883024</v>
      </c>
      <c r="G452" s="143"/>
      <c r="I452" s="46">
        <v>3069</v>
      </c>
      <c r="J452" s="46"/>
      <c r="K452" s="46">
        <v>50</v>
      </c>
    </row>
    <row r="453" s="117" customFormat="1" ht="29.5" customHeight="1" spans="1:11">
      <c r="A453" s="137" t="s">
        <v>408</v>
      </c>
      <c r="B453" s="20">
        <v>3255</v>
      </c>
      <c r="C453" s="20">
        <v>3205</v>
      </c>
      <c r="D453" s="20"/>
      <c r="E453" s="131">
        <f t="shared" si="92"/>
        <v>98.4639016897081</v>
      </c>
      <c r="F453" s="131">
        <f>C453/I453*100</f>
        <v>105.047525401508</v>
      </c>
      <c r="G453" s="143"/>
      <c r="I453" s="46">
        <v>3051</v>
      </c>
      <c r="J453" s="46"/>
      <c r="K453" s="46">
        <v>50</v>
      </c>
    </row>
    <row r="454" s="117" customFormat="1" ht="29.5" customHeight="1" spans="1:11">
      <c r="A454" s="137" t="s">
        <v>53</v>
      </c>
      <c r="B454" s="20">
        <f t="shared" si="93"/>
        <v>348</v>
      </c>
      <c r="C454" s="20">
        <v>348</v>
      </c>
      <c r="D454" s="20"/>
      <c r="E454" s="131"/>
      <c r="F454" s="131"/>
      <c r="G454" s="143"/>
      <c r="I454" s="46">
        <v>598</v>
      </c>
      <c r="J454" s="46"/>
      <c r="K454" s="46"/>
    </row>
    <row r="455" s="117" customFormat="1" ht="29.5" customHeight="1" spans="1:11">
      <c r="A455" s="137" t="s">
        <v>409</v>
      </c>
      <c r="B455" s="20">
        <f t="shared" si="93"/>
        <v>2907</v>
      </c>
      <c r="C455" s="20">
        <v>2857</v>
      </c>
      <c r="D455" s="20"/>
      <c r="E455" s="131"/>
      <c r="F455" s="131"/>
      <c r="G455" s="143"/>
      <c r="I455" s="46">
        <v>2453</v>
      </c>
      <c r="J455" s="46"/>
      <c r="K455" s="46">
        <v>50</v>
      </c>
    </row>
    <row r="456" s="117" customFormat="1" ht="29.5" hidden="1" customHeight="1" spans="1:11">
      <c r="A456" s="137" t="s">
        <v>410</v>
      </c>
      <c r="B456" s="20">
        <f t="shared" si="93"/>
        <v>0</v>
      </c>
      <c r="C456" s="20"/>
      <c r="D456" s="20"/>
      <c r="E456" s="131"/>
      <c r="F456" s="131"/>
      <c r="G456" s="143"/>
      <c r="I456" s="46">
        <v>18</v>
      </c>
      <c r="J456" s="46"/>
      <c r="K456" s="46"/>
    </row>
    <row r="457" s="117" customFormat="1" ht="29.5" hidden="1" customHeight="1" spans="1:11">
      <c r="A457" s="137" t="s">
        <v>411</v>
      </c>
      <c r="B457" s="20">
        <f t="shared" si="93"/>
        <v>0</v>
      </c>
      <c r="C457" s="20"/>
      <c r="D457" s="20"/>
      <c r="E457" s="131"/>
      <c r="F457" s="131"/>
      <c r="G457" s="143"/>
      <c r="I457" s="46">
        <v>18</v>
      </c>
      <c r="J457" s="46"/>
      <c r="K457" s="46"/>
    </row>
    <row r="458" s="117" customFormat="1" ht="29.5" customHeight="1" spans="1:11">
      <c r="A458" s="137" t="s">
        <v>412</v>
      </c>
      <c r="B458" s="20">
        <v>6352</v>
      </c>
      <c r="C458" s="20">
        <v>6352</v>
      </c>
      <c r="D458" s="20"/>
      <c r="E458" s="131">
        <f t="shared" ref="E458:E463" si="94">C458/B458*100</f>
        <v>100</v>
      </c>
      <c r="F458" s="131">
        <f t="shared" ref="F458:F463" si="95">C458/I458*100</f>
        <v>76.1722029020266</v>
      </c>
      <c r="G458" s="143"/>
      <c r="I458" s="46">
        <v>8339</v>
      </c>
      <c r="J458" s="46"/>
      <c r="K458" s="46"/>
    </row>
    <row r="459" s="117" customFormat="1" ht="29.5" customHeight="1" spans="1:11">
      <c r="A459" s="137" t="s">
        <v>413</v>
      </c>
      <c r="B459" s="20">
        <v>1095</v>
      </c>
      <c r="C459" s="20">
        <v>1095</v>
      </c>
      <c r="D459" s="20"/>
      <c r="E459" s="131">
        <f t="shared" si="94"/>
        <v>100</v>
      </c>
      <c r="F459" s="131">
        <f t="shared" si="95"/>
        <v>81.7774458551158</v>
      </c>
      <c r="G459" s="143"/>
      <c r="I459" s="46">
        <v>1339</v>
      </c>
      <c r="J459" s="46"/>
      <c r="K459" s="46"/>
    </row>
    <row r="460" s="117" customFormat="1" ht="29.5" customHeight="1" spans="1:11">
      <c r="A460" s="137" t="s">
        <v>53</v>
      </c>
      <c r="B460" s="20">
        <f t="shared" ref="B460:B462" si="96">C460+J460+K460</f>
        <v>590</v>
      </c>
      <c r="C460" s="20">
        <v>590</v>
      </c>
      <c r="D460" s="20"/>
      <c r="E460" s="131"/>
      <c r="F460" s="131"/>
      <c r="G460" s="143"/>
      <c r="I460" s="46">
        <v>1339</v>
      </c>
      <c r="J460" s="46"/>
      <c r="K460" s="46"/>
    </row>
    <row r="461" s="117" customFormat="1" ht="29.5" customHeight="1" spans="1:11">
      <c r="A461" s="137" t="s">
        <v>54</v>
      </c>
      <c r="B461" s="20">
        <f t="shared" si="96"/>
        <v>25</v>
      </c>
      <c r="C461" s="20">
        <v>25</v>
      </c>
      <c r="D461" s="20"/>
      <c r="E461" s="131"/>
      <c r="F461" s="131"/>
      <c r="G461" s="143"/>
      <c r="I461" s="46"/>
      <c r="J461" s="46"/>
      <c r="K461" s="46"/>
    </row>
    <row r="462" s="117" customFormat="1" ht="29.5" customHeight="1" spans="1:11">
      <c r="A462" s="137" t="s">
        <v>414</v>
      </c>
      <c r="B462" s="20">
        <f t="shared" si="96"/>
        <v>480</v>
      </c>
      <c r="C462" s="20">
        <v>480</v>
      </c>
      <c r="D462" s="20"/>
      <c r="E462" s="131"/>
      <c r="F462" s="131"/>
      <c r="G462" s="143"/>
      <c r="I462" s="46"/>
      <c r="J462" s="46"/>
      <c r="K462" s="46"/>
    </row>
    <row r="463" s="117" customFormat="1" ht="29.5" customHeight="1" spans="1:11">
      <c r="A463" s="137" t="s">
        <v>415</v>
      </c>
      <c r="B463" s="20">
        <v>2400</v>
      </c>
      <c r="C463" s="20">
        <v>2400</v>
      </c>
      <c r="D463" s="20"/>
      <c r="E463" s="131">
        <f t="shared" si="94"/>
        <v>100</v>
      </c>
      <c r="F463" s="131">
        <f t="shared" si="95"/>
        <v>120</v>
      </c>
      <c r="G463" s="143"/>
      <c r="I463" s="46">
        <v>2000</v>
      </c>
      <c r="J463" s="46"/>
      <c r="K463" s="46"/>
    </row>
    <row r="464" s="117" customFormat="1" ht="29.5" customHeight="1" spans="1:11">
      <c r="A464" s="137" t="s">
        <v>416</v>
      </c>
      <c r="B464" s="20">
        <f t="shared" ref="B464:B477" si="97">C464+J464+K464</f>
        <v>2400</v>
      </c>
      <c r="C464" s="20">
        <v>2400</v>
      </c>
      <c r="D464" s="20"/>
      <c r="E464" s="131"/>
      <c r="F464" s="131"/>
      <c r="G464" s="143"/>
      <c r="I464" s="46">
        <v>2000</v>
      </c>
      <c r="J464" s="46"/>
      <c r="K464" s="46"/>
    </row>
    <row r="465" s="117" customFormat="1" ht="29.5" customHeight="1" spans="1:11">
      <c r="A465" s="137" t="s">
        <v>417</v>
      </c>
      <c r="B465" s="20">
        <v>2857</v>
      </c>
      <c r="C465" s="20">
        <v>2857</v>
      </c>
      <c r="D465" s="20"/>
      <c r="E465" s="131">
        <f t="shared" ref="E465:E468" si="98">C465/B465*100</f>
        <v>100</v>
      </c>
      <c r="F465" s="131">
        <f t="shared" ref="F465:F468" si="99">C465/I465*100</f>
        <v>57.14</v>
      </c>
      <c r="G465" s="143"/>
      <c r="I465" s="46">
        <v>5000</v>
      </c>
      <c r="J465" s="46"/>
      <c r="K465" s="46"/>
    </row>
    <row r="466" s="117" customFormat="1" ht="29.5" customHeight="1" spans="1:11">
      <c r="A466" s="137" t="s">
        <v>418</v>
      </c>
      <c r="B466" s="20">
        <f t="shared" si="97"/>
        <v>2857</v>
      </c>
      <c r="C466" s="20">
        <v>2857</v>
      </c>
      <c r="D466" s="20"/>
      <c r="E466" s="131"/>
      <c r="F466" s="131"/>
      <c r="G466" s="143"/>
      <c r="I466" s="46">
        <v>5000</v>
      </c>
      <c r="J466" s="46"/>
      <c r="K466" s="46"/>
    </row>
    <row r="467" s="117" customFormat="1" ht="29.5" customHeight="1" spans="1:11">
      <c r="A467" s="137" t="s">
        <v>419</v>
      </c>
      <c r="B467" s="20">
        <v>45910</v>
      </c>
      <c r="C467" s="20">
        <v>38078</v>
      </c>
      <c r="D467" s="20"/>
      <c r="E467" s="131">
        <f t="shared" si="98"/>
        <v>82.9405358309736</v>
      </c>
      <c r="F467" s="131">
        <f t="shared" si="99"/>
        <v>355.70294255021</v>
      </c>
      <c r="G467" s="143"/>
      <c r="I467" s="46">
        <v>10705</v>
      </c>
      <c r="J467" s="46"/>
      <c r="K467" s="46">
        <v>7832.4455</v>
      </c>
    </row>
    <row r="468" s="117" customFormat="1" ht="29.5" customHeight="1" spans="1:11">
      <c r="A468" s="137" t="s">
        <v>420</v>
      </c>
      <c r="B468" s="20">
        <v>44888</v>
      </c>
      <c r="C468" s="20">
        <v>37082</v>
      </c>
      <c r="D468" s="20"/>
      <c r="E468" s="131">
        <f t="shared" si="98"/>
        <v>82.6100516841918</v>
      </c>
      <c r="F468" s="131">
        <f t="shared" si="99"/>
        <v>370.782921707829</v>
      </c>
      <c r="G468" s="143"/>
      <c r="I468" s="46">
        <v>10001</v>
      </c>
      <c r="J468" s="46"/>
      <c r="K468" s="46">
        <v>7806.0455</v>
      </c>
    </row>
    <row r="469" s="117" customFormat="1" ht="29.5" customHeight="1" spans="1:11">
      <c r="A469" s="137" t="s">
        <v>53</v>
      </c>
      <c r="B469" s="20">
        <f t="shared" si="97"/>
        <v>3036</v>
      </c>
      <c r="C469" s="20">
        <v>3036</v>
      </c>
      <c r="D469" s="20"/>
      <c r="E469" s="131"/>
      <c r="F469" s="131"/>
      <c r="G469" s="143"/>
      <c r="I469" s="46">
        <v>2441</v>
      </c>
      <c r="J469" s="46"/>
      <c r="K469" s="46"/>
    </row>
    <row r="470" s="117" customFormat="1" ht="29.5" customHeight="1" spans="1:11">
      <c r="A470" s="137" t="s">
        <v>54</v>
      </c>
      <c r="B470" s="20">
        <f t="shared" si="97"/>
        <v>584</v>
      </c>
      <c r="C470" s="20">
        <v>584</v>
      </c>
      <c r="D470" s="20"/>
      <c r="E470" s="131"/>
      <c r="F470" s="131"/>
      <c r="G470" s="143"/>
      <c r="I470" s="46">
        <v>764</v>
      </c>
      <c r="J470" s="46"/>
      <c r="K470" s="46"/>
    </row>
    <row r="471" s="117" customFormat="1" ht="29.5" hidden="1" customHeight="1" spans="1:11">
      <c r="A471" s="137" t="s">
        <v>421</v>
      </c>
      <c r="B471" s="20">
        <f t="shared" si="97"/>
        <v>0</v>
      </c>
      <c r="C471" s="20"/>
      <c r="D471" s="20"/>
      <c r="E471" s="131"/>
      <c r="F471" s="131"/>
      <c r="G471" s="143"/>
      <c r="I471" s="46">
        <v>100</v>
      </c>
      <c r="J471" s="46"/>
      <c r="K471" s="46"/>
    </row>
    <row r="472" s="117" customFormat="1" ht="29.5" customHeight="1" spans="1:11">
      <c r="A472" s="145" t="s">
        <v>422</v>
      </c>
      <c r="B472" s="20">
        <f t="shared" si="97"/>
        <v>8714.0455</v>
      </c>
      <c r="C472" s="20">
        <v>908</v>
      </c>
      <c r="D472" s="20"/>
      <c r="E472" s="131"/>
      <c r="F472" s="131"/>
      <c r="G472" s="141"/>
      <c r="I472" s="46">
        <v>951</v>
      </c>
      <c r="J472" s="46"/>
      <c r="K472" s="46">
        <v>7806.0455</v>
      </c>
    </row>
    <row r="473" s="117" customFormat="1" ht="29.5" hidden="1" customHeight="1" spans="1:11">
      <c r="A473" s="145" t="s">
        <v>423</v>
      </c>
      <c r="B473" s="20">
        <f t="shared" si="97"/>
        <v>0</v>
      </c>
      <c r="C473" s="20"/>
      <c r="D473" s="20"/>
      <c r="E473" s="131"/>
      <c r="F473" s="131"/>
      <c r="G473" s="143"/>
      <c r="I473" s="46">
        <v>920</v>
      </c>
      <c r="J473" s="46"/>
      <c r="K473" s="46"/>
    </row>
    <row r="474" s="117" customFormat="1" ht="29.5" customHeight="1" spans="1:11">
      <c r="A474" s="145" t="s">
        <v>424</v>
      </c>
      <c r="B474" s="20">
        <f t="shared" si="97"/>
        <v>13810</v>
      </c>
      <c r="C474" s="20">
        <v>13810</v>
      </c>
      <c r="D474" s="20"/>
      <c r="E474" s="131"/>
      <c r="F474" s="131"/>
      <c r="G474" s="143"/>
      <c r="I474" s="46">
        <v>4</v>
      </c>
      <c r="J474" s="46"/>
      <c r="K474" s="46"/>
    </row>
    <row r="475" s="117" customFormat="1" ht="29.5" hidden="1" customHeight="1" spans="1:11">
      <c r="A475" s="145" t="s">
        <v>425</v>
      </c>
      <c r="B475" s="20">
        <f t="shared" si="97"/>
        <v>0</v>
      </c>
      <c r="C475" s="20"/>
      <c r="D475" s="20"/>
      <c r="E475" s="131"/>
      <c r="F475" s="131"/>
      <c r="G475" s="143"/>
      <c r="I475" s="46">
        <v>40</v>
      </c>
      <c r="J475" s="46"/>
      <c r="K475" s="46"/>
    </row>
    <row r="476" s="117" customFormat="1" ht="29.5" customHeight="1" spans="1:11">
      <c r="A476" s="145" t="s">
        <v>426</v>
      </c>
      <c r="B476" s="20">
        <f t="shared" si="97"/>
        <v>21</v>
      </c>
      <c r="C476" s="20">
        <v>21</v>
      </c>
      <c r="D476" s="20"/>
      <c r="E476" s="131"/>
      <c r="F476" s="131"/>
      <c r="G476" s="143"/>
      <c r="I476" s="46">
        <v>81</v>
      </c>
      <c r="J476" s="46"/>
      <c r="K476" s="46"/>
    </row>
    <row r="477" s="117" customFormat="1" ht="29.5" customHeight="1" spans="1:11">
      <c r="A477" s="145" t="s">
        <v>427</v>
      </c>
      <c r="B477" s="20">
        <f t="shared" si="97"/>
        <v>18723</v>
      </c>
      <c r="C477" s="20">
        <v>18723</v>
      </c>
      <c r="D477" s="20"/>
      <c r="E477" s="131"/>
      <c r="F477" s="131"/>
      <c r="G477" s="143"/>
      <c r="I477" s="46">
        <v>4700</v>
      </c>
      <c r="J477" s="46"/>
      <c r="K477" s="46"/>
    </row>
    <row r="478" s="117" customFormat="1" ht="29.5" customHeight="1" spans="1:11">
      <c r="A478" s="145" t="s">
        <v>428</v>
      </c>
      <c r="B478" s="20">
        <v>585</v>
      </c>
      <c r="C478" s="20">
        <v>585</v>
      </c>
      <c r="D478" s="20"/>
      <c r="E478" s="131">
        <f>C478/B478*100</f>
        <v>100</v>
      </c>
      <c r="F478" s="131">
        <f>C478/I478*100</f>
        <v>174.626865671642</v>
      </c>
      <c r="G478" s="143"/>
      <c r="I478" s="46">
        <v>335</v>
      </c>
      <c r="J478" s="46"/>
      <c r="K478" s="46"/>
    </row>
    <row r="479" s="117" customFormat="1" ht="29.5" customHeight="1" spans="1:11">
      <c r="A479" s="145" t="s">
        <v>53</v>
      </c>
      <c r="B479" s="20">
        <f t="shared" ref="B479:B482" si="100">C479+J479+K479</f>
        <v>87</v>
      </c>
      <c r="C479" s="20">
        <v>87</v>
      </c>
      <c r="D479" s="20"/>
      <c r="E479" s="131"/>
      <c r="F479" s="131"/>
      <c r="G479" s="143"/>
      <c r="I479" s="46">
        <v>57</v>
      </c>
      <c r="J479" s="46"/>
      <c r="K479" s="46"/>
    </row>
    <row r="480" s="117" customFormat="1" ht="29.5" customHeight="1" spans="1:11">
      <c r="A480" s="145" t="s">
        <v>429</v>
      </c>
      <c r="B480" s="20">
        <f t="shared" si="100"/>
        <v>268</v>
      </c>
      <c r="C480" s="20">
        <v>268</v>
      </c>
      <c r="D480" s="20"/>
      <c r="E480" s="131"/>
      <c r="F480" s="131"/>
      <c r="G480" s="143"/>
      <c r="I480" s="46">
        <v>109</v>
      </c>
      <c r="J480" s="46"/>
      <c r="K480" s="46"/>
    </row>
    <row r="481" s="117" customFormat="1" ht="29.5" customHeight="1" spans="1:11">
      <c r="A481" s="145" t="s">
        <v>430</v>
      </c>
      <c r="B481" s="20">
        <f t="shared" si="100"/>
        <v>219</v>
      </c>
      <c r="C481" s="20">
        <v>219</v>
      </c>
      <c r="D481" s="20"/>
      <c r="E481" s="131"/>
      <c r="F481" s="131"/>
      <c r="G481" s="143"/>
      <c r="I481" s="46">
        <v>158</v>
      </c>
      <c r="J481" s="46"/>
      <c r="K481" s="46"/>
    </row>
    <row r="482" s="117" customFormat="1" ht="29.5" customHeight="1" spans="1:11">
      <c r="A482" s="145" t="s">
        <v>431</v>
      </c>
      <c r="B482" s="20">
        <f t="shared" si="100"/>
        <v>11</v>
      </c>
      <c r="C482" s="20">
        <v>11</v>
      </c>
      <c r="D482" s="20"/>
      <c r="E482" s="131"/>
      <c r="F482" s="131"/>
      <c r="G482" s="143"/>
      <c r="I482" s="46">
        <v>11</v>
      </c>
      <c r="J482" s="46"/>
      <c r="K482" s="46"/>
    </row>
    <row r="483" s="117" customFormat="1" ht="29.5" customHeight="1" spans="1:11">
      <c r="A483" s="145" t="s">
        <v>432</v>
      </c>
      <c r="B483" s="20">
        <v>437</v>
      </c>
      <c r="C483" s="20">
        <v>411</v>
      </c>
      <c r="D483" s="20"/>
      <c r="E483" s="131">
        <f t="shared" ref="E483:E486" si="101">C483/B483*100</f>
        <v>94.0503432494279</v>
      </c>
      <c r="F483" s="131">
        <f t="shared" ref="F483:F486" si="102">C483/I483*100</f>
        <v>111.382113821138</v>
      </c>
      <c r="G483" s="143"/>
      <c r="I483" s="46">
        <v>369</v>
      </c>
      <c r="J483" s="46"/>
      <c r="K483" s="46">
        <v>26.4</v>
      </c>
    </row>
    <row r="484" s="117" customFormat="1" ht="29.5" customHeight="1" spans="1:11">
      <c r="A484" s="145" t="s">
        <v>433</v>
      </c>
      <c r="B484" s="20">
        <f t="shared" ref="B484:B490" si="103">C484+J484+K484</f>
        <v>437.4</v>
      </c>
      <c r="C484" s="20">
        <v>411</v>
      </c>
      <c r="D484" s="20"/>
      <c r="E484" s="131"/>
      <c r="F484" s="131"/>
      <c r="G484" s="143"/>
      <c r="I484" s="46">
        <v>369</v>
      </c>
      <c r="J484" s="46"/>
      <c r="K484" s="46">
        <v>26.4</v>
      </c>
    </row>
    <row r="485" s="117" customFormat="1" ht="29.5" customHeight="1" spans="1:11">
      <c r="A485" s="145" t="s">
        <v>434</v>
      </c>
      <c r="B485" s="20">
        <v>58122</v>
      </c>
      <c r="C485" s="20">
        <v>57581</v>
      </c>
      <c r="D485" s="20"/>
      <c r="E485" s="131">
        <f t="shared" si="101"/>
        <v>99.0691992705</v>
      </c>
      <c r="F485" s="131">
        <f t="shared" si="102"/>
        <v>211.283161486809</v>
      </c>
      <c r="G485" s="143"/>
      <c r="I485" s="46">
        <v>27253</v>
      </c>
      <c r="J485" s="46"/>
      <c r="K485" s="46">
        <v>221.2</v>
      </c>
    </row>
    <row r="486" s="117" customFormat="1" ht="29.5" customHeight="1" spans="1:11">
      <c r="A486" s="145" t="s">
        <v>435</v>
      </c>
      <c r="B486" s="20">
        <v>39113</v>
      </c>
      <c r="C486" s="20">
        <v>38572</v>
      </c>
      <c r="D486" s="20"/>
      <c r="E486" s="131">
        <f t="shared" si="101"/>
        <v>98.6168281645489</v>
      </c>
      <c r="F486" s="131">
        <f t="shared" si="102"/>
        <v>262.305338320299</v>
      </c>
      <c r="G486" s="130" t="s">
        <v>352</v>
      </c>
      <c r="I486" s="46">
        <v>14705</v>
      </c>
      <c r="J486" s="46"/>
      <c r="K486" s="46">
        <v>221.2</v>
      </c>
    </row>
    <row r="487" s="117" customFormat="1" ht="29.5" customHeight="1" spans="1:11">
      <c r="A487" s="145" t="s">
        <v>436</v>
      </c>
      <c r="B487" s="20">
        <f t="shared" si="103"/>
        <v>926</v>
      </c>
      <c r="C487" s="20">
        <v>606</v>
      </c>
      <c r="D487" s="20"/>
      <c r="E487" s="131"/>
      <c r="F487" s="131"/>
      <c r="G487" s="143"/>
      <c r="I487" s="46">
        <v>10898</v>
      </c>
      <c r="J487" s="46">
        <v>320</v>
      </c>
      <c r="K487" s="46"/>
    </row>
    <row r="488" s="117" customFormat="1" ht="29.5" customHeight="1" spans="1:11">
      <c r="A488" s="145" t="s">
        <v>437</v>
      </c>
      <c r="B488" s="20">
        <f t="shared" si="103"/>
        <v>200</v>
      </c>
      <c r="C488" s="20">
        <v>200</v>
      </c>
      <c r="D488" s="20"/>
      <c r="E488" s="131"/>
      <c r="F488" s="131"/>
      <c r="G488" s="143"/>
      <c r="I488" s="46">
        <v>16</v>
      </c>
      <c r="J488" s="46"/>
      <c r="K488" s="46"/>
    </row>
    <row r="489" s="117" customFormat="1" ht="29.5" customHeight="1" spans="1:11">
      <c r="A489" s="145" t="s">
        <v>438</v>
      </c>
      <c r="B489" s="20">
        <f t="shared" si="103"/>
        <v>2541.76</v>
      </c>
      <c r="C489" s="20">
        <v>2333</v>
      </c>
      <c r="D489" s="20"/>
      <c r="E489" s="131"/>
      <c r="F489" s="131"/>
      <c r="G489" s="143"/>
      <c r="I489" s="46">
        <v>3791</v>
      </c>
      <c r="J489" s="46"/>
      <c r="K489" s="46">
        <v>208.76</v>
      </c>
    </row>
    <row r="490" s="117" customFormat="1" ht="29.5" customHeight="1" spans="1:11">
      <c r="A490" s="145" t="s">
        <v>439</v>
      </c>
      <c r="B490" s="20">
        <f t="shared" si="103"/>
        <v>35445.44</v>
      </c>
      <c r="C490" s="20">
        <v>35433</v>
      </c>
      <c r="D490" s="20"/>
      <c r="E490" s="131"/>
      <c r="F490" s="131"/>
      <c r="G490" s="143"/>
      <c r="I490" s="46"/>
      <c r="J490" s="46"/>
      <c r="K490" s="46">
        <v>12.44</v>
      </c>
    </row>
    <row r="491" s="117" customFormat="1" ht="29.5" customHeight="1" spans="1:11">
      <c r="A491" s="145" t="s">
        <v>440</v>
      </c>
      <c r="B491" s="20">
        <v>19009</v>
      </c>
      <c r="C491" s="20">
        <v>19009</v>
      </c>
      <c r="D491" s="20"/>
      <c r="E491" s="131">
        <f t="shared" ref="E491:E494" si="104">C491/B491*100</f>
        <v>100</v>
      </c>
      <c r="F491" s="131">
        <f t="shared" ref="F491:F494" si="105">C491/I491*100</f>
        <v>151.490277335033</v>
      </c>
      <c r="G491" s="143"/>
      <c r="I491" s="46">
        <v>12548</v>
      </c>
      <c r="J491" s="46"/>
      <c r="K491" s="46"/>
    </row>
    <row r="492" s="117" customFormat="1" ht="29.5" customHeight="1" spans="1:11">
      <c r="A492" s="145" t="s">
        <v>441</v>
      </c>
      <c r="B492" s="20">
        <f t="shared" ref="B492:B499" si="106">C492+J492+K492</f>
        <v>19009</v>
      </c>
      <c r="C492" s="20">
        <v>19009</v>
      </c>
      <c r="D492" s="20"/>
      <c r="E492" s="131"/>
      <c r="F492" s="131"/>
      <c r="G492" s="143"/>
      <c r="I492" s="46">
        <v>12548</v>
      </c>
      <c r="J492" s="46"/>
      <c r="K492" s="46"/>
    </row>
    <row r="493" s="117" customFormat="1" ht="29.5" customHeight="1" spans="1:11">
      <c r="A493" s="145" t="s">
        <v>442</v>
      </c>
      <c r="B493" s="20">
        <v>2669</v>
      </c>
      <c r="C493" s="20">
        <v>2669</v>
      </c>
      <c r="D493" s="20"/>
      <c r="E493" s="131">
        <f t="shared" si="104"/>
        <v>100</v>
      </c>
      <c r="F493" s="131">
        <f t="shared" si="105"/>
        <v>91.5608919382504</v>
      </c>
      <c r="G493" s="143"/>
      <c r="I493" s="46">
        <v>2915</v>
      </c>
      <c r="J493" s="46"/>
      <c r="K493" s="46"/>
    </row>
    <row r="494" s="117" customFormat="1" ht="29.5" customHeight="1" spans="1:11">
      <c r="A494" s="145" t="s">
        <v>443</v>
      </c>
      <c r="B494" s="20">
        <v>1833</v>
      </c>
      <c r="C494" s="20">
        <v>1833</v>
      </c>
      <c r="D494" s="20"/>
      <c r="E494" s="131">
        <f t="shared" si="104"/>
        <v>100</v>
      </c>
      <c r="F494" s="131">
        <f t="shared" si="105"/>
        <v>101.270718232044</v>
      </c>
      <c r="G494" s="143"/>
      <c r="I494" s="46">
        <v>1810</v>
      </c>
      <c r="J494" s="46"/>
      <c r="K494" s="46"/>
    </row>
    <row r="495" s="117" customFormat="1" ht="29.5" customHeight="1" spans="1:11">
      <c r="A495" s="145" t="s">
        <v>53</v>
      </c>
      <c r="B495" s="20">
        <f t="shared" si="106"/>
        <v>2</v>
      </c>
      <c r="C495" s="20">
        <v>2</v>
      </c>
      <c r="D495" s="20"/>
      <c r="E495" s="131"/>
      <c r="F495" s="131"/>
      <c r="G495" s="143"/>
      <c r="I495" s="46">
        <v>5</v>
      </c>
      <c r="J495" s="46"/>
      <c r="K495" s="46"/>
    </row>
    <row r="496" s="117" customFormat="1" ht="29.5" hidden="1" customHeight="1" spans="1:11">
      <c r="A496" s="145" t="s">
        <v>444</v>
      </c>
      <c r="B496" s="20">
        <f t="shared" si="106"/>
        <v>0</v>
      </c>
      <c r="C496" s="20"/>
      <c r="D496" s="20"/>
      <c r="E496" s="131"/>
      <c r="F496" s="131"/>
      <c r="G496" s="143"/>
      <c r="I496" s="46">
        <v>20</v>
      </c>
      <c r="J496" s="46"/>
      <c r="K496" s="46"/>
    </row>
    <row r="497" s="117" customFormat="1" ht="29.5" customHeight="1" spans="1:11">
      <c r="A497" s="145" t="s">
        <v>445</v>
      </c>
      <c r="B497" s="20">
        <f t="shared" si="106"/>
        <v>1076</v>
      </c>
      <c r="C497" s="20">
        <v>1076</v>
      </c>
      <c r="D497" s="20"/>
      <c r="E497" s="131"/>
      <c r="F497" s="131"/>
      <c r="G497" s="143"/>
      <c r="I497" s="46">
        <v>1126</v>
      </c>
      <c r="J497" s="46"/>
      <c r="K497" s="46"/>
    </row>
    <row r="498" s="117" customFormat="1" ht="29.5" customHeight="1" spans="1:11">
      <c r="A498" s="145" t="s">
        <v>446</v>
      </c>
      <c r="B498" s="20">
        <f t="shared" si="106"/>
        <v>89</v>
      </c>
      <c r="C498" s="20">
        <v>89</v>
      </c>
      <c r="D498" s="20"/>
      <c r="E498" s="131"/>
      <c r="F498" s="131"/>
      <c r="G498" s="143"/>
      <c r="I498" s="46">
        <v>191</v>
      </c>
      <c r="J498" s="46"/>
      <c r="K498" s="46"/>
    </row>
    <row r="499" s="117" customFormat="1" ht="29.5" customHeight="1" spans="1:11">
      <c r="A499" s="145" t="s">
        <v>447</v>
      </c>
      <c r="B499" s="20">
        <f t="shared" si="106"/>
        <v>666</v>
      </c>
      <c r="C499" s="20">
        <v>666</v>
      </c>
      <c r="D499" s="20"/>
      <c r="E499" s="131"/>
      <c r="F499" s="131"/>
      <c r="G499" s="143"/>
      <c r="I499" s="46">
        <v>468</v>
      </c>
      <c r="J499" s="46"/>
      <c r="K499" s="46"/>
    </row>
    <row r="500" s="117" customFormat="1" ht="29.5" customHeight="1" spans="1:11">
      <c r="A500" s="145" t="s">
        <v>448</v>
      </c>
      <c r="B500" s="20">
        <v>836</v>
      </c>
      <c r="C500" s="20">
        <v>836</v>
      </c>
      <c r="D500" s="20"/>
      <c r="E500" s="131">
        <f t="shared" ref="E500:E504" si="107">C500/B500*100</f>
        <v>100</v>
      </c>
      <c r="F500" s="131">
        <f t="shared" ref="F500:F504" si="108">C500/I500*100</f>
        <v>75.6561085972851</v>
      </c>
      <c r="G500" s="143"/>
      <c r="I500" s="46">
        <v>1105</v>
      </c>
      <c r="J500" s="46"/>
      <c r="K500" s="46"/>
    </row>
    <row r="501" s="117" customFormat="1" ht="29.5" customHeight="1" spans="1:11">
      <c r="A501" s="145" t="s">
        <v>449</v>
      </c>
      <c r="B501" s="20">
        <f t="shared" ref="B501:B510" si="109">C501+J501+K501</f>
        <v>403</v>
      </c>
      <c r="C501" s="20">
        <v>403</v>
      </c>
      <c r="D501" s="20"/>
      <c r="E501" s="131"/>
      <c r="F501" s="131"/>
      <c r="G501" s="143"/>
      <c r="I501" s="46">
        <v>1093</v>
      </c>
      <c r="J501" s="46"/>
      <c r="K501" s="46"/>
    </row>
    <row r="502" s="117" customFormat="1" ht="29.5" customHeight="1" spans="1:11">
      <c r="A502" s="145" t="s">
        <v>450</v>
      </c>
      <c r="B502" s="20">
        <f t="shared" si="109"/>
        <v>433</v>
      </c>
      <c r="C502" s="20">
        <v>433</v>
      </c>
      <c r="D502" s="20"/>
      <c r="E502" s="131"/>
      <c r="F502" s="131"/>
      <c r="G502" s="143"/>
      <c r="I502" s="46">
        <v>12</v>
      </c>
      <c r="J502" s="46"/>
      <c r="K502" s="46"/>
    </row>
    <row r="503" s="117" customFormat="1" ht="29.5" customHeight="1" spans="1:11">
      <c r="A503" s="145" t="s">
        <v>451</v>
      </c>
      <c r="B503" s="20">
        <v>24282</v>
      </c>
      <c r="C503" s="20">
        <v>17726</v>
      </c>
      <c r="D503" s="20"/>
      <c r="E503" s="131">
        <f t="shared" si="107"/>
        <v>73.0005765587678</v>
      </c>
      <c r="F503" s="131">
        <f t="shared" si="108"/>
        <v>159.091725004488</v>
      </c>
      <c r="G503" s="143"/>
      <c r="I503" s="46">
        <v>11142</v>
      </c>
      <c r="J503" s="46"/>
      <c r="K503" s="46">
        <v>6556.6812</v>
      </c>
    </row>
    <row r="504" s="117" customFormat="1" ht="29.5" customHeight="1" spans="1:11">
      <c r="A504" s="145" t="s">
        <v>452</v>
      </c>
      <c r="B504" s="20">
        <v>5622</v>
      </c>
      <c r="C504" s="20">
        <v>5578</v>
      </c>
      <c r="D504" s="20"/>
      <c r="E504" s="131">
        <f t="shared" si="107"/>
        <v>99.2173603699751</v>
      </c>
      <c r="F504" s="131">
        <f t="shared" si="108"/>
        <v>158.826879271071</v>
      </c>
      <c r="G504" s="143"/>
      <c r="I504" s="46">
        <v>3512</v>
      </c>
      <c r="J504" s="46"/>
      <c r="K504" s="46">
        <v>44.2793</v>
      </c>
    </row>
    <row r="505" s="117" customFormat="1" ht="29.5" customHeight="1" spans="1:11">
      <c r="A505" s="145" t="s">
        <v>53</v>
      </c>
      <c r="B505" s="20">
        <f t="shared" si="109"/>
        <v>1515</v>
      </c>
      <c r="C505" s="20">
        <v>1515</v>
      </c>
      <c r="D505" s="20"/>
      <c r="E505" s="131"/>
      <c r="F505" s="131"/>
      <c r="G505" s="143"/>
      <c r="I505" s="46">
        <v>1146</v>
      </c>
      <c r="J505" s="46"/>
      <c r="K505" s="46"/>
    </row>
    <row r="506" s="117" customFormat="1" ht="29.5" customHeight="1" spans="1:11">
      <c r="A506" s="145" t="s">
        <v>54</v>
      </c>
      <c r="B506" s="20">
        <f t="shared" si="109"/>
        <v>70</v>
      </c>
      <c r="C506" s="20">
        <v>70</v>
      </c>
      <c r="D506" s="20"/>
      <c r="E506" s="131"/>
      <c r="F506" s="131"/>
      <c r="G506" s="143"/>
      <c r="I506" s="46"/>
      <c r="J506" s="46"/>
      <c r="K506" s="46"/>
    </row>
    <row r="507" s="117" customFormat="1" ht="29.5" customHeight="1" spans="1:11">
      <c r="A507" s="145" t="s">
        <v>453</v>
      </c>
      <c r="B507" s="20">
        <f t="shared" si="109"/>
        <v>40.0577</v>
      </c>
      <c r="C507" s="20">
        <v>9</v>
      </c>
      <c r="D507" s="20"/>
      <c r="E507" s="131"/>
      <c r="F507" s="131"/>
      <c r="G507" s="143"/>
      <c r="I507" s="46"/>
      <c r="J507" s="46"/>
      <c r="K507" s="46">
        <v>31.0577</v>
      </c>
    </row>
    <row r="508" s="117" customFormat="1" ht="29.5" customHeight="1" spans="1:11">
      <c r="A508" s="145" t="s">
        <v>454</v>
      </c>
      <c r="B508" s="20">
        <f t="shared" si="109"/>
        <v>1811</v>
      </c>
      <c r="C508" s="20">
        <v>1811</v>
      </c>
      <c r="D508" s="20"/>
      <c r="E508" s="131"/>
      <c r="F508" s="131"/>
      <c r="G508" s="143"/>
      <c r="I508" s="46">
        <v>1271</v>
      </c>
      <c r="J508" s="46"/>
      <c r="K508" s="46"/>
    </row>
    <row r="509" s="117" customFormat="1" ht="29.5" customHeight="1" spans="1:11">
      <c r="A509" s="145" t="s">
        <v>455</v>
      </c>
      <c r="B509" s="20">
        <f t="shared" si="109"/>
        <v>1862</v>
      </c>
      <c r="C509" s="20">
        <v>1862</v>
      </c>
      <c r="D509" s="20"/>
      <c r="E509" s="131"/>
      <c r="F509" s="131"/>
      <c r="G509" s="143"/>
      <c r="I509" s="46">
        <v>521</v>
      </c>
      <c r="J509" s="46"/>
      <c r="K509" s="46"/>
    </row>
    <row r="510" s="117" customFormat="1" ht="29.5" customHeight="1" spans="1:11">
      <c r="A510" s="145" t="s">
        <v>456</v>
      </c>
      <c r="B510" s="20">
        <f t="shared" si="109"/>
        <v>324.2216</v>
      </c>
      <c r="C510" s="20">
        <v>311</v>
      </c>
      <c r="D510" s="20"/>
      <c r="E510" s="131"/>
      <c r="F510" s="131"/>
      <c r="G510" s="143"/>
      <c r="I510" s="46">
        <v>574</v>
      </c>
      <c r="J510" s="46"/>
      <c r="K510" s="46">
        <v>13.2216</v>
      </c>
    </row>
    <row r="511" s="117" customFormat="1" ht="29.5" customHeight="1" spans="1:11">
      <c r="A511" s="145" t="s">
        <v>457</v>
      </c>
      <c r="B511" s="20">
        <v>10332</v>
      </c>
      <c r="C511" s="20">
        <v>10332</v>
      </c>
      <c r="D511" s="20"/>
      <c r="E511" s="131">
        <f>C511/B511*100</f>
        <v>100</v>
      </c>
      <c r="F511" s="131">
        <f>C511/I511*100</f>
        <v>298.44020797227</v>
      </c>
      <c r="G511" s="146"/>
      <c r="I511" s="46">
        <v>3462</v>
      </c>
      <c r="J511" s="46"/>
      <c r="K511" s="46"/>
    </row>
    <row r="512" s="117" customFormat="1" ht="29.5" customHeight="1" spans="1:11">
      <c r="A512" s="145" t="s">
        <v>53</v>
      </c>
      <c r="B512" s="20">
        <f t="shared" ref="B512:B516" si="110">C512+J512+K512</f>
        <v>63</v>
      </c>
      <c r="C512" s="20">
        <v>63</v>
      </c>
      <c r="D512" s="20"/>
      <c r="E512" s="131"/>
      <c r="F512" s="131"/>
      <c r="G512" s="143"/>
      <c r="I512" s="46">
        <v>1721</v>
      </c>
      <c r="J512" s="46"/>
      <c r="K512" s="46"/>
    </row>
    <row r="513" s="117" customFormat="1" ht="29.5" customHeight="1" spans="1:11">
      <c r="A513" s="145" t="s">
        <v>458</v>
      </c>
      <c r="B513" s="20">
        <f t="shared" si="110"/>
        <v>9629</v>
      </c>
      <c r="C513" s="20">
        <v>9629</v>
      </c>
      <c r="D513" s="20"/>
      <c r="E513" s="131"/>
      <c r="F513" s="131"/>
      <c r="G513" s="143"/>
      <c r="I513" s="46">
        <v>1280</v>
      </c>
      <c r="J513" s="46"/>
      <c r="K513" s="46"/>
    </row>
    <row r="514" s="117" customFormat="1" ht="29.5" customHeight="1" spans="1:11">
      <c r="A514" s="145" t="s">
        <v>459</v>
      </c>
      <c r="B514" s="20">
        <f t="shared" si="110"/>
        <v>640</v>
      </c>
      <c r="C514" s="20">
        <v>640</v>
      </c>
      <c r="D514" s="20"/>
      <c r="E514" s="131"/>
      <c r="F514" s="131"/>
      <c r="G514" s="143"/>
      <c r="I514" s="46">
        <v>461</v>
      </c>
      <c r="J514" s="46"/>
      <c r="K514" s="46"/>
    </row>
    <row r="515" s="117" customFormat="1" ht="29.5" hidden="1" customHeight="1" spans="1:11">
      <c r="A515" s="145" t="s">
        <v>460</v>
      </c>
      <c r="B515" s="20">
        <f t="shared" si="110"/>
        <v>0</v>
      </c>
      <c r="C515" s="20"/>
      <c r="D515" s="20"/>
      <c r="E515" s="131"/>
      <c r="F515" s="131"/>
      <c r="G515" s="143"/>
      <c r="I515" s="46">
        <v>1346</v>
      </c>
      <c r="J515" s="46"/>
      <c r="K515" s="46"/>
    </row>
    <row r="516" s="117" customFormat="1" ht="29.5" hidden="1" customHeight="1" spans="1:11">
      <c r="A516" s="145" t="s">
        <v>461</v>
      </c>
      <c r="B516" s="20">
        <f t="shared" si="110"/>
        <v>0</v>
      </c>
      <c r="C516" s="20"/>
      <c r="D516" s="20"/>
      <c r="E516" s="131"/>
      <c r="F516" s="131"/>
      <c r="G516" s="143"/>
      <c r="I516" s="46">
        <v>1346</v>
      </c>
      <c r="J516" s="46"/>
      <c r="K516" s="46"/>
    </row>
    <row r="517" s="117" customFormat="1" ht="29.5" customHeight="1" spans="1:11">
      <c r="A517" s="145" t="s">
        <v>462</v>
      </c>
      <c r="B517" s="20">
        <v>228</v>
      </c>
      <c r="C517" s="20">
        <v>228</v>
      </c>
      <c r="D517" s="20"/>
      <c r="E517" s="131">
        <f>C517/B517*100</f>
        <v>100</v>
      </c>
      <c r="F517" s="131">
        <f>C517/I517*100</f>
        <v>31.4917127071823</v>
      </c>
      <c r="G517" s="146" t="s">
        <v>463</v>
      </c>
      <c r="I517" s="46">
        <v>724</v>
      </c>
      <c r="J517" s="46"/>
      <c r="K517" s="46"/>
    </row>
    <row r="518" s="117" customFormat="1" ht="29.5" customHeight="1" spans="1:11">
      <c r="A518" s="145" t="s">
        <v>53</v>
      </c>
      <c r="B518" s="20">
        <f t="shared" ref="B518:B520" si="111">C518+J518+K518</f>
        <v>228</v>
      </c>
      <c r="C518" s="20">
        <v>228</v>
      </c>
      <c r="D518" s="20"/>
      <c r="E518" s="131"/>
      <c r="F518" s="131"/>
      <c r="G518" s="143"/>
      <c r="I518" s="46">
        <v>238</v>
      </c>
      <c r="J518" s="46"/>
      <c r="K518" s="46"/>
    </row>
    <row r="519" s="117" customFormat="1" ht="29.5" hidden="1" customHeight="1" spans="1:11">
      <c r="A519" s="145" t="s">
        <v>464</v>
      </c>
      <c r="B519" s="20">
        <f t="shared" si="111"/>
        <v>0</v>
      </c>
      <c r="C519" s="20"/>
      <c r="D519" s="20"/>
      <c r="E519" s="131"/>
      <c r="F519" s="131"/>
      <c r="G519" s="143"/>
      <c r="I519" s="46">
        <v>9</v>
      </c>
      <c r="J519" s="46"/>
      <c r="K519" s="46"/>
    </row>
    <row r="520" s="117" customFormat="1" ht="29.5" hidden="1" customHeight="1" spans="1:11">
      <c r="A520" s="145" t="s">
        <v>465</v>
      </c>
      <c r="B520" s="20">
        <f t="shared" si="111"/>
        <v>0</v>
      </c>
      <c r="C520" s="20"/>
      <c r="D520" s="20"/>
      <c r="E520" s="131"/>
      <c r="F520" s="131"/>
      <c r="G520" s="143"/>
      <c r="I520" s="46">
        <v>477</v>
      </c>
      <c r="J520" s="46"/>
      <c r="K520" s="46"/>
    </row>
    <row r="521" s="117" customFormat="1" ht="29.5" customHeight="1" spans="1:11">
      <c r="A521" s="145" t="s">
        <v>466</v>
      </c>
      <c r="B521" s="20">
        <v>1056</v>
      </c>
      <c r="C521" s="20">
        <v>757</v>
      </c>
      <c r="D521" s="20"/>
      <c r="E521" s="131">
        <f>C521/B521*100</f>
        <v>71.6856060606061</v>
      </c>
      <c r="F521" s="131">
        <f>C521/I521*100</f>
        <v>89.0588235294118</v>
      </c>
      <c r="G521" s="143"/>
      <c r="I521" s="46">
        <v>850</v>
      </c>
      <c r="J521" s="46"/>
      <c r="K521" s="46">
        <v>299.4019</v>
      </c>
    </row>
    <row r="522" s="117" customFormat="1" ht="29.5" hidden="1" customHeight="1" spans="1:11">
      <c r="A522" s="145" t="s">
        <v>467</v>
      </c>
      <c r="B522" s="20">
        <f t="shared" ref="B522:B524" si="112">C522+J522+K522</f>
        <v>0</v>
      </c>
      <c r="C522" s="20"/>
      <c r="D522" s="20"/>
      <c r="E522" s="131"/>
      <c r="F522" s="131"/>
      <c r="G522" s="143"/>
      <c r="I522" s="46">
        <v>133</v>
      </c>
      <c r="J522" s="46"/>
      <c r="K522" s="46"/>
    </row>
    <row r="523" s="117" customFormat="1" ht="29.5" customHeight="1" spans="1:11">
      <c r="A523" s="145" t="s">
        <v>468</v>
      </c>
      <c r="B523" s="20">
        <f t="shared" si="112"/>
        <v>1056.4019</v>
      </c>
      <c r="C523" s="20">
        <v>757</v>
      </c>
      <c r="D523" s="20"/>
      <c r="E523" s="131"/>
      <c r="F523" s="131"/>
      <c r="G523" s="143"/>
      <c r="I523" s="46">
        <v>664</v>
      </c>
      <c r="J523" s="46"/>
      <c r="K523" s="46">
        <v>299.4019</v>
      </c>
    </row>
    <row r="524" s="117" customFormat="1" ht="29.5" hidden="1" customHeight="1" spans="1:11">
      <c r="A524" s="145" t="s">
        <v>469</v>
      </c>
      <c r="B524" s="20">
        <f t="shared" si="112"/>
        <v>0</v>
      </c>
      <c r="C524" s="20"/>
      <c r="D524" s="20"/>
      <c r="E524" s="131"/>
      <c r="F524" s="131"/>
      <c r="G524" s="143"/>
      <c r="I524" s="46">
        <v>53</v>
      </c>
      <c r="J524" s="46"/>
      <c r="K524" s="46"/>
    </row>
    <row r="525" s="117" customFormat="1" ht="29.5" customHeight="1" spans="1:11">
      <c r="A525" s="145" t="s">
        <v>470</v>
      </c>
      <c r="B525" s="20">
        <v>7044</v>
      </c>
      <c r="C525" s="20">
        <v>831</v>
      </c>
      <c r="D525" s="20"/>
      <c r="E525" s="131">
        <f>C525/B525*100</f>
        <v>11.7972742759796</v>
      </c>
      <c r="F525" s="131">
        <f>C525/I525*100</f>
        <v>639.230769230769</v>
      </c>
      <c r="G525" s="143"/>
      <c r="I525" s="46">
        <v>130</v>
      </c>
      <c r="J525" s="46"/>
      <c r="K525" s="46">
        <v>6213</v>
      </c>
    </row>
    <row r="526" s="117" customFormat="1" ht="29.5" customHeight="1" spans="1:11">
      <c r="A526" s="145" t="s">
        <v>471</v>
      </c>
      <c r="B526" s="20">
        <f t="shared" ref="B526:B529" si="113">C526+J526+K526</f>
        <v>1031</v>
      </c>
      <c r="C526" s="20">
        <v>831</v>
      </c>
      <c r="D526" s="20"/>
      <c r="E526" s="131"/>
      <c r="F526" s="131"/>
      <c r="G526" s="143"/>
      <c r="I526" s="46">
        <v>110</v>
      </c>
      <c r="J526" s="46"/>
      <c r="K526" s="46">
        <v>200</v>
      </c>
    </row>
    <row r="527" s="117" customFormat="1" ht="29.5" customHeight="1" spans="1:11">
      <c r="A527" s="145" t="s">
        <v>472</v>
      </c>
      <c r="B527" s="20">
        <f t="shared" si="113"/>
        <v>6013</v>
      </c>
      <c r="C527" s="20"/>
      <c r="D527" s="20"/>
      <c r="E527" s="131"/>
      <c r="F527" s="131"/>
      <c r="G527" s="143"/>
      <c r="I527" s="46">
        <v>20</v>
      </c>
      <c r="J527" s="46"/>
      <c r="K527" s="46">
        <v>6013</v>
      </c>
    </row>
    <row r="528" s="117" customFormat="1" ht="29.5" hidden="1" customHeight="1" spans="1:11">
      <c r="A528" s="145" t="s">
        <v>473</v>
      </c>
      <c r="B528" s="20">
        <f t="shared" si="113"/>
        <v>0</v>
      </c>
      <c r="C528" s="20"/>
      <c r="D528" s="20"/>
      <c r="E528" s="131"/>
      <c r="F528" s="131"/>
      <c r="G528" s="143"/>
      <c r="I528" s="46">
        <v>1118</v>
      </c>
      <c r="J528" s="46"/>
      <c r="K528" s="46"/>
    </row>
    <row r="529" s="117" customFormat="1" ht="29.5" hidden="1" customHeight="1" spans="1:11">
      <c r="A529" s="145" t="s">
        <v>474</v>
      </c>
      <c r="B529" s="20">
        <f t="shared" si="113"/>
        <v>0</v>
      </c>
      <c r="C529" s="20"/>
      <c r="D529" s="20"/>
      <c r="E529" s="131"/>
      <c r="F529" s="131"/>
      <c r="G529" s="143"/>
      <c r="I529" s="46">
        <v>1118</v>
      </c>
      <c r="J529" s="46"/>
      <c r="K529" s="46"/>
    </row>
    <row r="530" s="117" customFormat="1" ht="29.5" customHeight="1" spans="1:11">
      <c r="A530" s="145" t="s">
        <v>475</v>
      </c>
      <c r="B530" s="20">
        <v>2467</v>
      </c>
      <c r="C530" s="20">
        <v>2267</v>
      </c>
      <c r="D530" s="20">
        <v>472</v>
      </c>
      <c r="E530" s="131">
        <f t="shared" ref="E530:E534" si="114">C530/B530*100</f>
        <v>91.8929874341305</v>
      </c>
      <c r="F530" s="131">
        <f t="shared" ref="F530:F534" si="115">C530/I530*100</f>
        <v>49.0374215877136</v>
      </c>
      <c r="G530" s="143"/>
      <c r="I530" s="147">
        <v>4623</v>
      </c>
      <c r="J530" s="46"/>
      <c r="K530" s="46"/>
    </row>
    <row r="531" s="117" customFormat="1" ht="29.5" customHeight="1" spans="1:11">
      <c r="A531" s="145" t="s">
        <v>476</v>
      </c>
      <c r="B531" s="20">
        <v>2467</v>
      </c>
      <c r="C531" s="20">
        <v>2267</v>
      </c>
      <c r="D531" s="20">
        <v>472</v>
      </c>
      <c r="E531" s="131">
        <f t="shared" si="114"/>
        <v>91.8929874341305</v>
      </c>
      <c r="F531" s="131">
        <f t="shared" si="115"/>
        <v>49.0374215877136</v>
      </c>
      <c r="G531" s="143"/>
      <c r="I531" s="147">
        <v>4623</v>
      </c>
      <c r="J531" s="46"/>
      <c r="K531" s="46"/>
    </row>
    <row r="532" s="117" customFormat="1" ht="29.5" customHeight="1" spans="1:11">
      <c r="A532" s="145" t="s">
        <v>477</v>
      </c>
      <c r="B532" s="20">
        <f t="shared" ref="B532:B537" si="116">C532+J532+K532</f>
        <v>2467</v>
      </c>
      <c r="C532" s="20">
        <v>2267</v>
      </c>
      <c r="D532" s="20">
        <v>472</v>
      </c>
      <c r="E532" s="131"/>
      <c r="F532" s="131"/>
      <c r="G532" s="143"/>
      <c r="I532" s="147">
        <v>4623</v>
      </c>
      <c r="J532" s="46">
        <v>200</v>
      </c>
      <c r="K532" s="46"/>
    </row>
    <row r="533" s="117" customFormat="1" ht="29.5" customHeight="1" spans="1:11">
      <c r="A533" s="145" t="s">
        <v>478</v>
      </c>
      <c r="B533" s="20">
        <v>28420</v>
      </c>
      <c r="C533" s="20">
        <v>28420</v>
      </c>
      <c r="D533" s="20"/>
      <c r="E533" s="131">
        <f t="shared" si="114"/>
        <v>100</v>
      </c>
      <c r="F533" s="131">
        <f t="shared" si="115"/>
        <v>105.564222568903</v>
      </c>
      <c r="G533" s="143"/>
      <c r="I533" s="147">
        <v>26922</v>
      </c>
      <c r="J533" s="46"/>
      <c r="K533" s="46"/>
    </row>
    <row r="534" s="117" customFormat="1" ht="29.5" customHeight="1" spans="1:11">
      <c r="A534" s="145" t="s">
        <v>479</v>
      </c>
      <c r="B534" s="20">
        <v>28420</v>
      </c>
      <c r="C534" s="20">
        <v>28420</v>
      </c>
      <c r="D534" s="20"/>
      <c r="E534" s="131">
        <f t="shared" si="114"/>
        <v>100</v>
      </c>
      <c r="F534" s="131">
        <f t="shared" si="115"/>
        <v>105.564222568903</v>
      </c>
      <c r="G534" s="143"/>
      <c r="I534" s="147">
        <v>26922</v>
      </c>
      <c r="J534" s="46"/>
      <c r="K534" s="46"/>
    </row>
    <row r="535" s="117" customFormat="1" ht="29.5" customHeight="1" spans="1:11">
      <c r="A535" s="145" t="s">
        <v>480</v>
      </c>
      <c r="B535" s="20">
        <f t="shared" si="116"/>
        <v>28411</v>
      </c>
      <c r="C535" s="20">
        <v>28411</v>
      </c>
      <c r="D535" s="20"/>
      <c r="E535" s="131"/>
      <c r="F535" s="131"/>
      <c r="G535" s="143"/>
      <c r="I535" s="147">
        <v>26913</v>
      </c>
      <c r="J535" s="46"/>
      <c r="K535" s="46"/>
    </row>
    <row r="536" s="117" customFormat="1" ht="29.5" hidden="1" customHeight="1" spans="1:11">
      <c r="A536" s="145" t="s">
        <v>481</v>
      </c>
      <c r="B536" s="20">
        <f t="shared" si="116"/>
        <v>0</v>
      </c>
      <c r="C536" s="20"/>
      <c r="D536" s="20"/>
      <c r="E536" s="131"/>
      <c r="F536" s="131"/>
      <c r="G536" s="143"/>
      <c r="I536" s="147">
        <v>9</v>
      </c>
      <c r="J536" s="46"/>
      <c r="K536" s="46"/>
    </row>
    <row r="537" s="117" customFormat="1" ht="29.5" customHeight="1" spans="1:11">
      <c r="A537" s="145" t="s">
        <v>482</v>
      </c>
      <c r="B537" s="20">
        <f t="shared" si="116"/>
        <v>9</v>
      </c>
      <c r="C537" s="20">
        <v>9</v>
      </c>
      <c r="D537" s="20"/>
      <c r="E537" s="131"/>
      <c r="F537" s="131"/>
      <c r="G537" s="143"/>
      <c r="I537" s="147"/>
      <c r="J537" s="46"/>
      <c r="K537" s="46"/>
    </row>
    <row r="538" s="117" customFormat="1" ht="29.5" customHeight="1" spans="1:11">
      <c r="A538" s="145" t="s">
        <v>483</v>
      </c>
      <c r="B538" s="20">
        <v>144</v>
      </c>
      <c r="C538" s="20">
        <v>144</v>
      </c>
      <c r="D538" s="20"/>
      <c r="E538" s="131">
        <f>C538/B538*100</f>
        <v>100</v>
      </c>
      <c r="F538" s="131">
        <f>C538/I538*100</f>
        <v>171.428571428571</v>
      </c>
      <c r="G538" s="143"/>
      <c r="I538" s="147">
        <v>84</v>
      </c>
      <c r="J538" s="46"/>
      <c r="K538" s="46"/>
    </row>
    <row r="539" s="117" customFormat="1" ht="29.5" customHeight="1" spans="1:11">
      <c r="A539" s="145" t="s">
        <v>484</v>
      </c>
      <c r="B539" s="20">
        <v>144</v>
      </c>
      <c r="C539" s="20">
        <v>144</v>
      </c>
      <c r="D539" s="20"/>
      <c r="E539" s="131">
        <f>C539/B539*100</f>
        <v>100</v>
      </c>
      <c r="F539" s="131">
        <f>C539/I539*100</f>
        <v>171.428571428571</v>
      </c>
      <c r="G539" s="143"/>
      <c r="I539" s="147">
        <v>84</v>
      </c>
      <c r="J539" s="46"/>
      <c r="K539" s="46"/>
    </row>
  </sheetData>
  <autoFilter xmlns:etc="http://www.wps.cn/officeDocument/2017/etCustomData" ref="A1:F539" etc:filterBottomFollowUsedRange="0">
    <extLst/>
  </autoFilter>
  <mergeCells count="1">
    <mergeCell ref="A1:G1"/>
  </mergeCells>
  <printOptions horizontalCentered="1"/>
  <pageMargins left="0.979166666666667" right="0.979166666666667" top="1.18055555555556" bottom="0.979166666666667" header="0.507638888888889" footer="0.790277777777778"/>
  <pageSetup paperSize="9" scale="84" firstPageNumber="9" fitToHeight="0" orientation="landscape" useFirstPageNumber="1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6"/>
  <sheetViews>
    <sheetView zoomScale="40" zoomScaleNormal="40" workbookViewId="0">
      <selection activeCell="A2" sqref="A2"/>
    </sheetView>
  </sheetViews>
  <sheetFormatPr defaultColWidth="8.625" defaultRowHeight="14.25" outlineLevelCol="2"/>
  <cols>
    <col min="1" max="1" width="39.2666666666667" style="51" customWidth="1"/>
    <col min="2" max="2" width="36.75" style="51" customWidth="1"/>
    <col min="3" max="3" width="37.875" style="51" customWidth="1"/>
    <col min="4" max="16384" width="8.625" style="51"/>
  </cols>
  <sheetData>
    <row r="1" s="51" customFormat="1" ht="29.45" customHeight="1" spans="1:3">
      <c r="A1" s="40" t="s">
        <v>485</v>
      </c>
      <c r="B1" s="40"/>
      <c r="C1" s="40"/>
    </row>
    <row r="2" s="51" customFormat="1" ht="19.15" customHeight="1" spans="1:3">
      <c r="A2" s="55" t="s">
        <v>486</v>
      </c>
      <c r="B2" s="56"/>
      <c r="C2" s="67" t="s">
        <v>6</v>
      </c>
    </row>
    <row r="3" s="51" customFormat="1" ht="43.15" customHeight="1" spans="1:3">
      <c r="A3" s="59" t="s">
        <v>487</v>
      </c>
      <c r="B3" s="59" t="s">
        <v>488</v>
      </c>
      <c r="C3" s="59" t="s">
        <v>13</v>
      </c>
    </row>
    <row r="4" s="51" customFormat="1" ht="43.15" customHeight="1" spans="1:3">
      <c r="A4" s="112" t="s">
        <v>489</v>
      </c>
      <c r="B4" s="61">
        <f>SUM(B5:B16)</f>
        <v>1151558</v>
      </c>
      <c r="C4" s="63"/>
    </row>
    <row r="5" s="51" customFormat="1" ht="33" customHeight="1" spans="1:3">
      <c r="A5" s="64" t="s">
        <v>490</v>
      </c>
      <c r="B5" s="46">
        <v>81876</v>
      </c>
      <c r="C5" s="70"/>
    </row>
    <row r="6" s="51" customFormat="1" ht="33" customHeight="1" spans="1:3">
      <c r="A6" s="64" t="s">
        <v>491</v>
      </c>
      <c r="B6" s="46">
        <v>181417</v>
      </c>
      <c r="C6" s="70"/>
    </row>
    <row r="7" s="51" customFormat="1" ht="33" customHeight="1" spans="1:3">
      <c r="A7" s="64" t="s">
        <v>492</v>
      </c>
      <c r="B7" s="46">
        <v>180896</v>
      </c>
      <c r="C7" s="11"/>
    </row>
    <row r="8" s="51" customFormat="1" ht="33" customHeight="1" spans="1:3">
      <c r="A8" s="64" t="s">
        <v>493</v>
      </c>
      <c r="B8" s="46">
        <v>1163</v>
      </c>
      <c r="C8" s="11"/>
    </row>
    <row r="9" s="51" customFormat="1" ht="33" customHeight="1" spans="1:3">
      <c r="A9" s="64" t="s">
        <v>494</v>
      </c>
      <c r="B9" s="46">
        <v>239774</v>
      </c>
      <c r="C9" s="11"/>
    </row>
    <row r="10" s="51" customFormat="1" ht="33" customHeight="1" spans="1:3">
      <c r="A10" s="64" t="s">
        <v>495</v>
      </c>
      <c r="B10" s="46">
        <v>72171</v>
      </c>
      <c r="C10" s="11"/>
    </row>
    <row r="11" s="51" customFormat="1" ht="33" customHeight="1" spans="1:3">
      <c r="A11" s="64" t="s">
        <v>496</v>
      </c>
      <c r="B11" s="46">
        <v>72000</v>
      </c>
      <c r="C11" s="11"/>
    </row>
    <row r="12" s="51" customFormat="1" ht="33" customHeight="1" spans="1:3">
      <c r="A12" s="64" t="s">
        <v>497</v>
      </c>
      <c r="B12" s="46">
        <v>78154</v>
      </c>
      <c r="C12" s="11"/>
    </row>
    <row r="13" s="51" customFormat="1" ht="33" customHeight="1" spans="1:3">
      <c r="A13" s="64" t="s">
        <v>498</v>
      </c>
      <c r="B13" s="46">
        <v>29380</v>
      </c>
      <c r="C13" s="11"/>
    </row>
    <row r="14" s="51" customFormat="1" ht="33" customHeight="1" spans="1:3">
      <c r="A14" s="64" t="s">
        <v>499</v>
      </c>
      <c r="B14" s="46">
        <v>180229</v>
      </c>
      <c r="C14" s="11"/>
    </row>
    <row r="15" s="51" customFormat="1" ht="33" customHeight="1" spans="1:3">
      <c r="A15" s="64" t="s">
        <v>500</v>
      </c>
      <c r="B15" s="46">
        <v>28564</v>
      </c>
      <c r="C15" s="11"/>
    </row>
    <row r="16" s="51" customFormat="1" ht="33" customHeight="1" spans="1:3">
      <c r="A16" s="64" t="s">
        <v>501</v>
      </c>
      <c r="B16" s="46">
        <v>5934</v>
      </c>
      <c r="C16" s="11"/>
    </row>
  </sheetData>
  <mergeCells count="1">
    <mergeCell ref="A1:C1"/>
  </mergeCells>
  <pageMargins left="0.751388888888889" right="0.751388888888889" top="1" bottom="1" header="0.5" footer="0.5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1"/>
  <sheetViews>
    <sheetView zoomScale="55" zoomScaleNormal="55" topLeftCell="A13" workbookViewId="0">
      <selection activeCell="G21" sqref="G21"/>
    </sheetView>
  </sheetViews>
  <sheetFormatPr defaultColWidth="8.625" defaultRowHeight="14.25" outlineLevelCol="2"/>
  <cols>
    <col min="1" max="1" width="39.2666666666667" style="51" customWidth="1"/>
    <col min="2" max="2" width="36.75" style="51" customWidth="1"/>
    <col min="3" max="3" width="37.875" style="51" customWidth="1"/>
    <col min="4" max="16384" width="8.625" style="51"/>
  </cols>
  <sheetData>
    <row r="1" s="51" customFormat="1" ht="29.45" customHeight="1" spans="1:3">
      <c r="A1" s="40" t="s">
        <v>502</v>
      </c>
      <c r="B1" s="40"/>
      <c r="C1" s="40"/>
    </row>
    <row r="2" s="51" customFormat="1" ht="19.15" customHeight="1" spans="1:3">
      <c r="A2" s="55" t="s">
        <v>503</v>
      </c>
      <c r="B2" s="56"/>
      <c r="C2" s="67" t="s">
        <v>6</v>
      </c>
    </row>
    <row r="3" s="51" customFormat="1" ht="28" customHeight="1" spans="1:3">
      <c r="A3" s="59" t="s">
        <v>487</v>
      </c>
      <c r="B3" s="59" t="s">
        <v>488</v>
      </c>
      <c r="C3" s="59" t="s">
        <v>13</v>
      </c>
    </row>
    <row r="4" s="51" customFormat="1" ht="36" customHeight="1" spans="1:3">
      <c r="A4" s="112" t="s">
        <v>504</v>
      </c>
      <c r="B4" s="61">
        <f>B5+B10+B21+B23+B26+B28</f>
        <v>242460</v>
      </c>
      <c r="C4" s="63"/>
    </row>
    <row r="5" s="51" customFormat="1" ht="25" customHeight="1" spans="1:3">
      <c r="A5" s="64" t="s">
        <v>490</v>
      </c>
      <c r="B5" s="46">
        <v>77648</v>
      </c>
      <c r="C5" s="70"/>
    </row>
    <row r="6" s="51" customFormat="1" ht="25" customHeight="1" spans="1:3">
      <c r="A6" s="64" t="s">
        <v>505</v>
      </c>
      <c r="B6" s="46">
        <v>50320</v>
      </c>
      <c r="C6" s="70"/>
    </row>
    <row r="7" s="51" customFormat="1" ht="25" customHeight="1" spans="1:3">
      <c r="A7" s="64" t="s">
        <v>506</v>
      </c>
      <c r="B7" s="46">
        <v>15769</v>
      </c>
      <c r="C7" s="70"/>
    </row>
    <row r="8" s="51" customFormat="1" ht="25" customHeight="1" spans="1:3">
      <c r="A8" s="64" t="s">
        <v>507</v>
      </c>
      <c r="B8" s="46">
        <v>9266</v>
      </c>
      <c r="C8" s="70"/>
    </row>
    <row r="9" s="51" customFormat="1" ht="25" customHeight="1" spans="1:3">
      <c r="A9" s="64" t="s">
        <v>508</v>
      </c>
      <c r="B9" s="46">
        <v>2293</v>
      </c>
      <c r="C9" s="70"/>
    </row>
    <row r="10" s="51" customFormat="1" ht="25" customHeight="1" spans="1:3">
      <c r="A10" s="64" t="s">
        <v>491</v>
      </c>
      <c r="B10" s="46">
        <f>SUM(B11:B20)</f>
        <v>7524</v>
      </c>
      <c r="C10" s="70"/>
    </row>
    <row r="11" s="51" customFormat="1" ht="25" customHeight="1" spans="1:3">
      <c r="A11" s="64" t="s">
        <v>509</v>
      </c>
      <c r="B11" s="46">
        <v>5363</v>
      </c>
      <c r="C11" s="70"/>
    </row>
    <row r="12" s="51" customFormat="1" ht="25" customHeight="1" spans="1:3">
      <c r="A12" s="64" t="s">
        <v>510</v>
      </c>
      <c r="B12" s="46">
        <v>3</v>
      </c>
      <c r="C12" s="70"/>
    </row>
    <row r="13" s="51" customFormat="1" ht="25" customHeight="1" spans="1:3">
      <c r="A13" s="64" t="s">
        <v>511</v>
      </c>
      <c r="B13" s="46">
        <v>11</v>
      </c>
      <c r="C13" s="70"/>
    </row>
    <row r="14" s="51" customFormat="1" ht="25" customHeight="1" spans="1:3">
      <c r="A14" s="64" t="s">
        <v>512</v>
      </c>
      <c r="B14" s="46">
        <v>3</v>
      </c>
      <c r="C14" s="70"/>
    </row>
    <row r="15" s="51" customFormat="1" ht="25" customHeight="1" spans="1:3">
      <c r="A15" s="64" t="s">
        <v>513</v>
      </c>
      <c r="B15" s="46">
        <v>34</v>
      </c>
      <c r="C15" s="70"/>
    </row>
    <row r="16" s="51" customFormat="1" ht="25" customHeight="1" spans="1:3">
      <c r="A16" s="64" t="s">
        <v>514</v>
      </c>
      <c r="B16" s="46">
        <v>1</v>
      </c>
      <c r="C16" s="70"/>
    </row>
    <row r="17" s="51" customFormat="1" ht="25" customHeight="1" spans="1:3">
      <c r="A17" s="64" t="s">
        <v>515</v>
      </c>
      <c r="B17" s="46">
        <v>36</v>
      </c>
      <c r="C17" s="70"/>
    </row>
    <row r="18" s="51" customFormat="1" ht="25" customHeight="1" spans="1:3">
      <c r="A18" s="64" t="s">
        <v>516</v>
      </c>
      <c r="B18" s="46">
        <v>750</v>
      </c>
      <c r="C18" s="70"/>
    </row>
    <row r="19" s="51" customFormat="1" ht="25" customHeight="1" spans="1:3">
      <c r="A19" s="64" t="s">
        <v>517</v>
      </c>
      <c r="B19" s="46">
        <v>45</v>
      </c>
      <c r="C19" s="70"/>
    </row>
    <row r="20" s="51" customFormat="1" ht="25" customHeight="1" spans="1:3">
      <c r="A20" s="64" t="s">
        <v>518</v>
      </c>
      <c r="B20" s="46">
        <v>1278</v>
      </c>
      <c r="C20" s="70"/>
    </row>
    <row r="21" s="51" customFormat="1" ht="25" customHeight="1" spans="1:3">
      <c r="A21" s="64" t="s">
        <v>492</v>
      </c>
      <c r="B21" s="46">
        <v>17</v>
      </c>
      <c r="C21" s="11"/>
    </row>
    <row r="22" s="51" customFormat="1" ht="25" customHeight="1" spans="1:3">
      <c r="A22" s="64" t="s">
        <v>519</v>
      </c>
      <c r="B22" s="46">
        <v>17</v>
      </c>
      <c r="C22" s="11"/>
    </row>
    <row r="23" s="51" customFormat="1" ht="25" customHeight="1" spans="1:3">
      <c r="A23" s="64" t="s">
        <v>520</v>
      </c>
      <c r="B23" s="46">
        <f>SUM(B24:B25)</f>
        <v>140239</v>
      </c>
      <c r="C23" s="11"/>
    </row>
    <row r="24" s="51" customFormat="1" ht="25" customHeight="1" spans="1:3">
      <c r="A24" s="64" t="s">
        <v>521</v>
      </c>
      <c r="B24" s="46">
        <v>130569</v>
      </c>
      <c r="C24" s="11"/>
    </row>
    <row r="25" s="51" customFormat="1" ht="25" customHeight="1" spans="1:3">
      <c r="A25" s="64" t="s">
        <v>522</v>
      </c>
      <c r="B25" s="46">
        <v>9670</v>
      </c>
      <c r="C25" s="11"/>
    </row>
    <row r="26" s="51" customFormat="1" ht="25" customHeight="1" spans="1:3">
      <c r="A26" s="64" t="s">
        <v>523</v>
      </c>
      <c r="B26" s="46">
        <v>185</v>
      </c>
      <c r="C26" s="11"/>
    </row>
    <row r="27" s="51" customFormat="1" ht="25" customHeight="1" spans="1:3">
      <c r="A27" s="64" t="s">
        <v>524</v>
      </c>
      <c r="B27" s="46">
        <v>185</v>
      </c>
      <c r="C27" s="11"/>
    </row>
    <row r="28" s="51" customFormat="1" ht="25" customHeight="1" spans="1:3">
      <c r="A28" s="64" t="s">
        <v>525</v>
      </c>
      <c r="B28" s="46">
        <f>SUM(B29:B31)</f>
        <v>16847</v>
      </c>
      <c r="C28" s="11"/>
    </row>
    <row r="29" s="51" customFormat="1" ht="25" customHeight="1" spans="1:3">
      <c r="A29" s="64" t="s">
        <v>526</v>
      </c>
      <c r="B29" s="46">
        <v>2084</v>
      </c>
      <c r="C29" s="11"/>
    </row>
    <row r="30" s="51" customFormat="1" ht="25" customHeight="1" spans="1:3">
      <c r="A30" s="64" t="s">
        <v>527</v>
      </c>
      <c r="B30" s="46">
        <v>11726</v>
      </c>
      <c r="C30" s="11"/>
    </row>
    <row r="31" s="51" customFormat="1" ht="25" customHeight="1" spans="1:3">
      <c r="A31" s="64" t="s">
        <v>528</v>
      </c>
      <c r="B31" s="46">
        <v>3037</v>
      </c>
      <c r="C31" s="11"/>
    </row>
  </sheetData>
  <mergeCells count="1">
    <mergeCell ref="A1:C1"/>
  </mergeCells>
  <pageMargins left="0.751388888888889" right="0.751388888888889" top="1" bottom="1" header="0.5" footer="0.5"/>
  <pageSetup paperSize="9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99"/>
  <sheetViews>
    <sheetView showGridLines="0" showZeros="0" zoomScale="40" zoomScaleNormal="40" topLeftCell="A96" workbookViewId="0">
      <selection activeCell="A2" sqref="A2"/>
    </sheetView>
  </sheetViews>
  <sheetFormatPr defaultColWidth="12.1833333333333" defaultRowHeight="16.95" customHeight="1" outlineLevelCol="3"/>
  <cols>
    <col min="1" max="1" width="46.8" style="51" customWidth="1"/>
    <col min="2" max="2" width="19.5083333333333" style="51" customWidth="1"/>
    <col min="3" max="3" width="46.1083333333333" style="51" customWidth="1"/>
    <col min="4" max="4" width="19.5083333333333" style="51" customWidth="1"/>
    <col min="5" max="255" width="12.1833333333333" style="51" customWidth="1"/>
    <col min="256" max="16383" width="12.1833333333333" style="51"/>
  </cols>
  <sheetData>
    <row r="1" s="51" customFormat="1" ht="27" customHeight="1" spans="1:4">
      <c r="A1" s="106" t="s">
        <v>529</v>
      </c>
      <c r="B1" s="106"/>
      <c r="C1" s="106"/>
      <c r="D1" s="106"/>
    </row>
    <row r="2" s="51" customFormat="1" ht="17" customHeight="1" spans="1:4">
      <c r="A2" s="56" t="s">
        <v>530</v>
      </c>
      <c r="B2" s="56"/>
      <c r="C2" s="56"/>
      <c r="D2" s="107" t="s">
        <v>6</v>
      </c>
    </row>
    <row r="3" s="51" customFormat="1" ht="17" customHeight="1" spans="1:4">
      <c r="A3" s="108" t="s">
        <v>531</v>
      </c>
      <c r="B3" s="108" t="s">
        <v>532</v>
      </c>
      <c r="C3" s="108" t="s">
        <v>531</v>
      </c>
      <c r="D3" s="108" t="s">
        <v>532</v>
      </c>
    </row>
    <row r="4" s="51" customFormat="1" ht="17" customHeight="1" spans="1:4">
      <c r="A4" s="109" t="s">
        <v>533</v>
      </c>
      <c r="B4" s="110">
        <f>'[1]L01'!C5</f>
        <v>780000</v>
      </c>
      <c r="C4" s="109" t="s">
        <v>50</v>
      </c>
      <c r="D4" s="110">
        <f>'[1]L02'!C5</f>
        <v>1151558</v>
      </c>
    </row>
    <row r="5" s="51" customFormat="1" ht="17" customHeight="1" spans="1:4">
      <c r="A5" s="109" t="s">
        <v>534</v>
      </c>
      <c r="B5" s="110">
        <f>SUM(B6,B13,B52)</f>
        <v>2771457</v>
      </c>
      <c r="C5" s="109" t="s">
        <v>535</v>
      </c>
      <c r="D5" s="110">
        <f>SUM(D6,D13,D52)</f>
        <v>2662454</v>
      </c>
    </row>
    <row r="6" s="51" customFormat="1" ht="17" customHeight="1" spans="1:4">
      <c r="A6" s="109" t="s">
        <v>536</v>
      </c>
      <c r="B6" s="110">
        <f>SUM(B7:B12)</f>
        <v>15300</v>
      </c>
      <c r="C6" s="109" t="s">
        <v>537</v>
      </c>
      <c r="D6" s="110">
        <f>SUM(D7:D12)</f>
        <v>8225</v>
      </c>
    </row>
    <row r="7" s="51" customFormat="1" customHeight="1" spans="1:4">
      <c r="A7" s="111" t="s">
        <v>538</v>
      </c>
      <c r="B7" s="110">
        <v>2823</v>
      </c>
      <c r="C7" s="111" t="s">
        <v>539</v>
      </c>
      <c r="D7" s="110">
        <v>-8718</v>
      </c>
    </row>
    <row r="8" s="51" customFormat="1" customHeight="1" spans="1:4">
      <c r="A8" s="111" t="s">
        <v>540</v>
      </c>
      <c r="B8" s="110">
        <v>6628</v>
      </c>
      <c r="C8" s="111" t="s">
        <v>541</v>
      </c>
      <c r="D8" s="110">
        <v>4263</v>
      </c>
    </row>
    <row r="9" s="51" customFormat="1" customHeight="1" spans="1:4">
      <c r="A9" s="111" t="s">
        <v>542</v>
      </c>
      <c r="B9" s="110">
        <v>58810</v>
      </c>
      <c r="C9" s="111" t="s">
        <v>543</v>
      </c>
      <c r="D9" s="110">
        <v>42967</v>
      </c>
    </row>
    <row r="10" s="51" customFormat="1" customHeight="1" spans="1:4">
      <c r="A10" s="111" t="s">
        <v>544</v>
      </c>
      <c r="B10" s="110">
        <v>7454</v>
      </c>
      <c r="C10" s="111" t="s">
        <v>545</v>
      </c>
      <c r="D10" s="110">
        <v>17181</v>
      </c>
    </row>
    <row r="11" s="51" customFormat="1" customHeight="1" spans="1:4">
      <c r="A11" s="111" t="s">
        <v>546</v>
      </c>
      <c r="B11" s="110">
        <v>-60415</v>
      </c>
      <c r="C11" s="111" t="s">
        <v>547</v>
      </c>
      <c r="D11" s="110">
        <v>-47468</v>
      </c>
    </row>
    <row r="12" s="51" customFormat="1" customHeight="1" spans="1:4">
      <c r="A12" s="111" t="s">
        <v>548</v>
      </c>
      <c r="B12" s="110">
        <v>0</v>
      </c>
      <c r="C12" s="111" t="s">
        <v>549</v>
      </c>
      <c r="D12" s="110">
        <v>0</v>
      </c>
    </row>
    <row r="13" s="51" customFormat="1" customHeight="1" spans="1:4">
      <c r="A13" s="109" t="s">
        <v>550</v>
      </c>
      <c r="B13" s="110">
        <f>SUM(B14:B51)</f>
        <v>2369543</v>
      </c>
      <c r="C13" s="109" t="s">
        <v>551</v>
      </c>
      <c r="D13" s="110">
        <f>SUM(D14:D51)</f>
        <v>2297245</v>
      </c>
    </row>
    <row r="14" s="51" customFormat="1" customHeight="1" spans="1:4">
      <c r="A14" s="111" t="s">
        <v>552</v>
      </c>
      <c r="B14" s="110">
        <v>2100</v>
      </c>
      <c r="C14" s="111" t="s">
        <v>553</v>
      </c>
      <c r="D14" s="110">
        <v>2360</v>
      </c>
    </row>
    <row r="15" s="51" customFormat="1" customHeight="1" spans="1:4">
      <c r="A15" s="111" t="s">
        <v>554</v>
      </c>
      <c r="B15" s="110">
        <v>651356</v>
      </c>
      <c r="C15" s="111" t="s">
        <v>555</v>
      </c>
      <c r="D15" s="110">
        <v>640627</v>
      </c>
    </row>
    <row r="16" s="51" customFormat="1" customHeight="1" spans="1:4">
      <c r="A16" s="111" t="s">
        <v>556</v>
      </c>
      <c r="B16" s="110">
        <v>185525</v>
      </c>
      <c r="C16" s="111" t="s">
        <v>557</v>
      </c>
      <c r="D16" s="110">
        <v>185525</v>
      </c>
    </row>
    <row r="17" s="51" customFormat="1" customHeight="1" spans="1:4">
      <c r="A17" s="111" t="s">
        <v>558</v>
      </c>
      <c r="B17" s="110">
        <v>153126</v>
      </c>
      <c r="C17" s="111" t="s">
        <v>559</v>
      </c>
      <c r="D17" s="110">
        <v>172451</v>
      </c>
    </row>
    <row r="18" s="51" customFormat="1" customHeight="1" spans="1:4">
      <c r="A18" s="111" t="s">
        <v>560</v>
      </c>
      <c r="B18" s="110">
        <v>23078</v>
      </c>
      <c r="C18" s="111" t="s">
        <v>561</v>
      </c>
      <c r="D18" s="110">
        <v>23078</v>
      </c>
    </row>
    <row r="19" s="51" customFormat="1" customHeight="1" spans="1:4">
      <c r="A19" s="111" t="s">
        <v>562</v>
      </c>
      <c r="B19" s="110">
        <v>0</v>
      </c>
      <c r="C19" s="111" t="s">
        <v>563</v>
      </c>
      <c r="D19" s="110">
        <v>0</v>
      </c>
    </row>
    <row r="20" s="51" customFormat="1" customHeight="1" spans="1:4">
      <c r="A20" s="111" t="s">
        <v>564</v>
      </c>
      <c r="B20" s="110">
        <v>1788</v>
      </c>
      <c r="C20" s="111" t="s">
        <v>565</v>
      </c>
      <c r="D20" s="110">
        <v>1788</v>
      </c>
    </row>
    <row r="21" s="51" customFormat="1" customHeight="1" spans="1:4">
      <c r="A21" s="111" t="s">
        <v>566</v>
      </c>
      <c r="B21" s="110">
        <v>55420</v>
      </c>
      <c r="C21" s="111" t="s">
        <v>567</v>
      </c>
      <c r="D21" s="110">
        <v>55420</v>
      </c>
    </row>
    <row r="22" s="51" customFormat="1" customHeight="1" spans="1:4">
      <c r="A22" s="111" t="s">
        <v>568</v>
      </c>
      <c r="B22" s="110">
        <v>178540</v>
      </c>
      <c r="C22" s="111" t="s">
        <v>569</v>
      </c>
      <c r="D22" s="110">
        <v>163889</v>
      </c>
    </row>
    <row r="23" s="51" customFormat="1" customHeight="1" spans="1:4">
      <c r="A23" s="111" t="s">
        <v>570</v>
      </c>
      <c r="B23" s="110">
        <v>10527</v>
      </c>
      <c r="C23" s="111" t="s">
        <v>571</v>
      </c>
      <c r="D23" s="110">
        <v>10527</v>
      </c>
    </row>
    <row r="24" s="51" customFormat="1" customHeight="1" spans="1:4">
      <c r="A24" s="111" t="s">
        <v>572</v>
      </c>
      <c r="B24" s="110">
        <v>0</v>
      </c>
      <c r="C24" s="111" t="s">
        <v>573</v>
      </c>
      <c r="D24" s="110">
        <v>0</v>
      </c>
    </row>
    <row r="25" s="51" customFormat="1" customHeight="1" spans="1:4">
      <c r="A25" s="111" t="s">
        <v>574</v>
      </c>
      <c r="B25" s="110">
        <v>0</v>
      </c>
      <c r="C25" s="111" t="s">
        <v>575</v>
      </c>
      <c r="D25" s="110">
        <v>0</v>
      </c>
    </row>
    <row r="26" s="51" customFormat="1" customHeight="1" spans="1:4">
      <c r="A26" s="111" t="s">
        <v>576</v>
      </c>
      <c r="B26" s="110">
        <v>138452</v>
      </c>
      <c r="C26" s="111" t="s">
        <v>577</v>
      </c>
      <c r="D26" s="110">
        <v>177339</v>
      </c>
    </row>
    <row r="27" s="51" customFormat="1" customHeight="1" spans="1:4">
      <c r="A27" s="111" t="s">
        <v>578</v>
      </c>
      <c r="B27" s="110">
        <v>0</v>
      </c>
      <c r="C27" s="111" t="s">
        <v>579</v>
      </c>
      <c r="D27" s="110">
        <v>6937</v>
      </c>
    </row>
    <row r="28" s="51" customFormat="1" customHeight="1" spans="1:4">
      <c r="A28" s="111" t="s">
        <v>580</v>
      </c>
      <c r="B28" s="110">
        <v>0</v>
      </c>
      <c r="C28" s="111" t="s">
        <v>581</v>
      </c>
      <c r="D28" s="110">
        <v>0</v>
      </c>
    </row>
    <row r="29" s="51" customFormat="1" customHeight="1" spans="1:4">
      <c r="A29" s="111" t="s">
        <v>582</v>
      </c>
      <c r="B29" s="110">
        <v>0</v>
      </c>
      <c r="C29" s="111" t="s">
        <v>583</v>
      </c>
      <c r="D29" s="110">
        <v>0</v>
      </c>
    </row>
    <row r="30" s="51" customFormat="1" customHeight="1" spans="1:4">
      <c r="A30" s="111" t="s">
        <v>584</v>
      </c>
      <c r="B30" s="110">
        <v>17495</v>
      </c>
      <c r="C30" s="111" t="s">
        <v>585</v>
      </c>
      <c r="D30" s="110">
        <v>13699</v>
      </c>
    </row>
    <row r="31" s="51" customFormat="1" customHeight="1" spans="1:4">
      <c r="A31" s="111" t="s">
        <v>586</v>
      </c>
      <c r="B31" s="110">
        <v>107575</v>
      </c>
      <c r="C31" s="111" t="s">
        <v>587</v>
      </c>
      <c r="D31" s="110">
        <v>107708</v>
      </c>
    </row>
    <row r="32" s="51" customFormat="1" customHeight="1" spans="1:4">
      <c r="A32" s="111" t="s">
        <v>588</v>
      </c>
      <c r="B32" s="110">
        <v>14</v>
      </c>
      <c r="C32" s="111" t="s">
        <v>589</v>
      </c>
      <c r="D32" s="110">
        <v>1394</v>
      </c>
    </row>
    <row r="33" s="51" customFormat="1" customHeight="1" spans="1:4">
      <c r="A33" s="111" t="s">
        <v>590</v>
      </c>
      <c r="B33" s="110">
        <v>9473</v>
      </c>
      <c r="C33" s="111" t="s">
        <v>591</v>
      </c>
      <c r="D33" s="110">
        <v>9155</v>
      </c>
    </row>
    <row r="34" s="51" customFormat="1" customHeight="1" spans="1:4">
      <c r="A34" s="111" t="s">
        <v>592</v>
      </c>
      <c r="B34" s="110">
        <v>234148</v>
      </c>
      <c r="C34" s="111" t="s">
        <v>593</v>
      </c>
      <c r="D34" s="110">
        <v>253777</v>
      </c>
    </row>
    <row r="35" s="51" customFormat="1" customHeight="1" spans="1:4">
      <c r="A35" s="111" t="s">
        <v>594</v>
      </c>
      <c r="B35" s="110">
        <v>221118</v>
      </c>
      <c r="C35" s="111" t="s">
        <v>595</v>
      </c>
      <c r="D35" s="110">
        <v>56930</v>
      </c>
    </row>
    <row r="36" s="51" customFormat="1" customHeight="1" spans="1:4">
      <c r="A36" s="111" t="s">
        <v>596</v>
      </c>
      <c r="B36" s="110">
        <v>14167</v>
      </c>
      <c r="C36" s="111" t="s">
        <v>597</v>
      </c>
      <c r="D36" s="110">
        <v>14178</v>
      </c>
    </row>
    <row r="37" s="51" customFormat="1" customHeight="1" spans="1:4">
      <c r="A37" s="111" t="s">
        <v>598</v>
      </c>
      <c r="B37" s="110">
        <v>30</v>
      </c>
      <c r="C37" s="111" t="s">
        <v>599</v>
      </c>
      <c r="D37" s="110">
        <v>18041</v>
      </c>
    </row>
    <row r="38" s="51" customFormat="1" customHeight="1" spans="1:4">
      <c r="A38" s="111" t="s">
        <v>600</v>
      </c>
      <c r="B38" s="110">
        <v>203909</v>
      </c>
      <c r="C38" s="111" t="s">
        <v>601</v>
      </c>
      <c r="D38" s="110">
        <v>209853</v>
      </c>
    </row>
    <row r="39" s="51" customFormat="1" customHeight="1" spans="1:4">
      <c r="A39" s="111" t="s">
        <v>602</v>
      </c>
      <c r="B39" s="110">
        <v>65008</v>
      </c>
      <c r="C39" s="111" t="s">
        <v>603</v>
      </c>
      <c r="D39" s="110">
        <v>77338</v>
      </c>
    </row>
    <row r="40" s="51" customFormat="1" customHeight="1" spans="1:4">
      <c r="A40" s="111" t="s">
        <v>604</v>
      </c>
      <c r="B40" s="110">
        <v>0</v>
      </c>
      <c r="C40" s="111" t="s">
        <v>605</v>
      </c>
      <c r="D40" s="110">
        <v>12096</v>
      </c>
    </row>
    <row r="41" s="51" customFormat="1" customHeight="1" spans="1:4">
      <c r="A41" s="111" t="s">
        <v>606</v>
      </c>
      <c r="B41" s="110">
        <v>3317</v>
      </c>
      <c r="C41" s="111" t="s">
        <v>607</v>
      </c>
      <c r="D41" s="110">
        <v>4673</v>
      </c>
    </row>
    <row r="42" s="51" customFormat="1" customHeight="1" spans="1:4">
      <c r="A42" s="111" t="s">
        <v>608</v>
      </c>
      <c r="B42" s="110">
        <v>0</v>
      </c>
      <c r="C42" s="111" t="s">
        <v>609</v>
      </c>
      <c r="D42" s="110">
        <v>0</v>
      </c>
    </row>
    <row r="43" s="51" customFormat="1" customHeight="1" spans="1:4">
      <c r="A43" s="111" t="s">
        <v>610</v>
      </c>
      <c r="B43" s="110">
        <v>0</v>
      </c>
      <c r="C43" s="111" t="s">
        <v>611</v>
      </c>
      <c r="D43" s="110">
        <v>0</v>
      </c>
    </row>
    <row r="44" s="51" customFormat="1" customHeight="1" spans="1:4">
      <c r="A44" s="111" t="s">
        <v>612</v>
      </c>
      <c r="B44" s="110">
        <v>9374</v>
      </c>
      <c r="C44" s="111" t="s">
        <v>613</v>
      </c>
      <c r="D44" s="110">
        <v>8003</v>
      </c>
    </row>
    <row r="45" s="51" customFormat="1" customHeight="1" spans="1:4">
      <c r="A45" s="111" t="s">
        <v>614</v>
      </c>
      <c r="B45" s="110">
        <v>0</v>
      </c>
      <c r="C45" s="111" t="s">
        <v>615</v>
      </c>
      <c r="D45" s="110">
        <v>0</v>
      </c>
    </row>
    <row r="46" s="51" customFormat="1" customHeight="1" spans="1:4">
      <c r="A46" s="111" t="s">
        <v>616</v>
      </c>
      <c r="B46" s="110">
        <v>14303</v>
      </c>
      <c r="C46" s="111" t="s">
        <v>617</v>
      </c>
      <c r="D46" s="110">
        <v>8290</v>
      </c>
    </row>
    <row r="47" s="51" customFormat="1" customHeight="1" spans="1:4">
      <c r="A47" s="111" t="s">
        <v>618</v>
      </c>
      <c r="B47" s="110">
        <v>0</v>
      </c>
      <c r="C47" s="111" t="s">
        <v>619</v>
      </c>
      <c r="D47" s="110">
        <v>0</v>
      </c>
    </row>
    <row r="48" s="51" customFormat="1" customHeight="1" spans="1:4">
      <c r="A48" s="111" t="s">
        <v>620</v>
      </c>
      <c r="B48" s="110">
        <v>58468</v>
      </c>
      <c r="C48" s="111" t="s">
        <v>621</v>
      </c>
      <c r="D48" s="110">
        <v>48148</v>
      </c>
    </row>
    <row r="49" s="51" customFormat="1" customHeight="1" spans="1:4">
      <c r="A49" s="111" t="s">
        <v>622</v>
      </c>
      <c r="B49" s="110">
        <v>7054</v>
      </c>
      <c r="C49" s="111" t="s">
        <v>623</v>
      </c>
      <c r="D49" s="110">
        <v>6248</v>
      </c>
    </row>
    <row r="50" s="51" customFormat="1" customHeight="1" spans="1:4">
      <c r="A50" s="111" t="s">
        <v>624</v>
      </c>
      <c r="B50" s="110">
        <v>0</v>
      </c>
      <c r="C50" s="111" t="s">
        <v>625</v>
      </c>
      <c r="D50" s="110">
        <v>0</v>
      </c>
    </row>
    <row r="51" s="51" customFormat="1" customHeight="1" spans="1:4">
      <c r="A51" s="111" t="s">
        <v>626</v>
      </c>
      <c r="B51" s="110">
        <v>4178</v>
      </c>
      <c r="C51" s="111" t="s">
        <v>627</v>
      </c>
      <c r="D51" s="110">
        <v>7773</v>
      </c>
    </row>
    <row r="52" s="51" customFormat="1" customHeight="1" spans="1:4">
      <c r="A52" s="109" t="s">
        <v>628</v>
      </c>
      <c r="B52" s="110">
        <f>SUM(B53:B73)</f>
        <v>386614</v>
      </c>
      <c r="C52" s="109" t="s">
        <v>629</v>
      </c>
      <c r="D52" s="110">
        <f>SUM(D53:D73)</f>
        <v>356984</v>
      </c>
    </row>
    <row r="53" s="51" customFormat="1" customHeight="1" spans="1:4">
      <c r="A53" s="111" t="s">
        <v>630</v>
      </c>
      <c r="B53" s="110">
        <v>1070</v>
      </c>
      <c r="C53" s="111" t="s">
        <v>630</v>
      </c>
      <c r="D53" s="110">
        <v>6954</v>
      </c>
    </row>
    <row r="54" s="51" customFormat="1" customHeight="1" spans="1:4">
      <c r="A54" s="111" t="s">
        <v>631</v>
      </c>
      <c r="B54" s="110">
        <v>0</v>
      </c>
      <c r="C54" s="111" t="s">
        <v>631</v>
      </c>
      <c r="D54" s="110">
        <v>0</v>
      </c>
    </row>
    <row r="55" s="51" customFormat="1" ht="17" customHeight="1" spans="1:4">
      <c r="A55" s="111" t="s">
        <v>632</v>
      </c>
      <c r="B55" s="110">
        <v>0</v>
      </c>
      <c r="C55" s="111" t="s">
        <v>632</v>
      </c>
      <c r="D55" s="110">
        <v>0</v>
      </c>
    </row>
    <row r="56" s="51" customFormat="1" ht="17" customHeight="1" spans="1:4">
      <c r="A56" s="111" t="s">
        <v>633</v>
      </c>
      <c r="B56" s="110">
        <v>8962</v>
      </c>
      <c r="C56" s="111" t="s">
        <v>633</v>
      </c>
      <c r="D56" s="110">
        <v>1151</v>
      </c>
    </row>
    <row r="57" s="51" customFormat="1" ht="17" customHeight="1" spans="1:4">
      <c r="A57" s="111" t="s">
        <v>634</v>
      </c>
      <c r="B57" s="110">
        <v>2529</v>
      </c>
      <c r="C57" s="111" t="s">
        <v>634</v>
      </c>
      <c r="D57" s="110">
        <v>2529</v>
      </c>
    </row>
    <row r="58" s="51" customFormat="1" ht="17" customHeight="1" spans="1:4">
      <c r="A58" s="111" t="s">
        <v>635</v>
      </c>
      <c r="B58" s="110">
        <v>0</v>
      </c>
      <c r="C58" s="111" t="s">
        <v>635</v>
      </c>
      <c r="D58" s="110">
        <v>31</v>
      </c>
    </row>
    <row r="59" s="51" customFormat="1" ht="17" customHeight="1" spans="1:4">
      <c r="A59" s="111" t="s">
        <v>636</v>
      </c>
      <c r="B59" s="110">
        <v>3656</v>
      </c>
      <c r="C59" s="111" t="s">
        <v>636</v>
      </c>
      <c r="D59" s="110">
        <v>5702</v>
      </c>
    </row>
    <row r="60" s="51" customFormat="1" ht="17" customHeight="1" spans="1:4">
      <c r="A60" s="111" t="s">
        <v>637</v>
      </c>
      <c r="B60" s="110">
        <v>6007</v>
      </c>
      <c r="C60" s="111" t="s">
        <v>637</v>
      </c>
      <c r="D60" s="110">
        <v>7496</v>
      </c>
    </row>
    <row r="61" s="51" customFormat="1" ht="17" customHeight="1" spans="1:4">
      <c r="A61" s="111" t="s">
        <v>638</v>
      </c>
      <c r="B61" s="110">
        <v>4866</v>
      </c>
      <c r="C61" s="111" t="s">
        <v>638</v>
      </c>
      <c r="D61" s="110">
        <v>3965</v>
      </c>
    </row>
    <row r="62" s="51" customFormat="1" ht="17" customHeight="1" spans="1:4">
      <c r="A62" s="111" t="s">
        <v>639</v>
      </c>
      <c r="B62" s="110">
        <v>153003</v>
      </c>
      <c r="C62" s="111" t="s">
        <v>639</v>
      </c>
      <c r="D62" s="110">
        <v>123250</v>
      </c>
    </row>
    <row r="63" s="51" customFormat="1" ht="17" customHeight="1" spans="1:4">
      <c r="A63" s="111" t="s">
        <v>640</v>
      </c>
      <c r="B63" s="110">
        <v>15442</v>
      </c>
      <c r="C63" s="111" t="s">
        <v>640</v>
      </c>
      <c r="D63" s="110">
        <v>16270</v>
      </c>
    </row>
    <row r="64" s="51" customFormat="1" ht="17" customHeight="1" spans="1:4">
      <c r="A64" s="111" t="s">
        <v>641</v>
      </c>
      <c r="B64" s="110">
        <v>66420</v>
      </c>
      <c r="C64" s="111" t="s">
        <v>641</v>
      </c>
      <c r="D64" s="110">
        <v>66535</v>
      </c>
    </row>
    <row r="65" s="51" customFormat="1" ht="17" customHeight="1" spans="1:4">
      <c r="A65" s="111" t="s">
        <v>642</v>
      </c>
      <c r="B65" s="110">
        <v>35153</v>
      </c>
      <c r="C65" s="111" t="s">
        <v>642</v>
      </c>
      <c r="D65" s="110">
        <v>35444</v>
      </c>
    </row>
    <row r="66" s="51" customFormat="1" ht="17" customHeight="1" spans="1:4">
      <c r="A66" s="111" t="s">
        <v>643</v>
      </c>
      <c r="B66" s="110">
        <v>17635</v>
      </c>
      <c r="C66" s="111" t="s">
        <v>643</v>
      </c>
      <c r="D66" s="110">
        <v>16330</v>
      </c>
    </row>
    <row r="67" s="51" customFormat="1" ht="17" customHeight="1" spans="1:4">
      <c r="A67" s="111" t="s">
        <v>644</v>
      </c>
      <c r="B67" s="110">
        <v>11186</v>
      </c>
      <c r="C67" s="111" t="s">
        <v>644</v>
      </c>
      <c r="D67" s="110">
        <v>11715</v>
      </c>
    </row>
    <row r="68" s="51" customFormat="1" ht="17" customHeight="1" spans="1:4">
      <c r="A68" s="111" t="s">
        <v>645</v>
      </c>
      <c r="B68" s="110">
        <v>0</v>
      </c>
      <c r="C68" s="111" t="s">
        <v>645</v>
      </c>
      <c r="D68" s="110">
        <v>0</v>
      </c>
    </row>
    <row r="69" s="51" customFormat="1" ht="17" customHeight="1" spans="1:4">
      <c r="A69" s="111" t="s">
        <v>646</v>
      </c>
      <c r="B69" s="110">
        <v>48000</v>
      </c>
      <c r="C69" s="111" t="s">
        <v>646</v>
      </c>
      <c r="D69" s="110">
        <v>41450</v>
      </c>
    </row>
    <row r="70" s="51" customFormat="1" ht="17" customHeight="1" spans="1:4">
      <c r="A70" s="111" t="s">
        <v>647</v>
      </c>
      <c r="B70" s="110">
        <v>7715</v>
      </c>
      <c r="C70" s="111" t="s">
        <v>647</v>
      </c>
      <c r="D70" s="110">
        <v>13212</v>
      </c>
    </row>
    <row r="71" s="51" customFormat="1" ht="17" customHeight="1" spans="1:4">
      <c r="A71" s="111" t="s">
        <v>648</v>
      </c>
      <c r="B71" s="110">
        <v>23</v>
      </c>
      <c r="C71" s="111" t="s">
        <v>648</v>
      </c>
      <c r="D71" s="110">
        <v>23</v>
      </c>
    </row>
    <row r="72" s="51" customFormat="1" customHeight="1" spans="1:4">
      <c r="A72" s="111" t="s">
        <v>649</v>
      </c>
      <c r="B72" s="110">
        <v>4947</v>
      </c>
      <c r="C72" s="111" t="s">
        <v>649</v>
      </c>
      <c r="D72" s="110">
        <v>4891</v>
      </c>
    </row>
    <row r="73" s="51" customFormat="1" ht="17" customHeight="1" spans="1:4">
      <c r="A73" s="111" t="s">
        <v>36</v>
      </c>
      <c r="B73" s="110">
        <v>0</v>
      </c>
      <c r="C73" s="111" t="s">
        <v>650</v>
      </c>
      <c r="D73" s="110">
        <v>36</v>
      </c>
    </row>
    <row r="74" s="51" customFormat="1" ht="17" customHeight="1" spans="1:4">
      <c r="A74" s="109" t="s">
        <v>651</v>
      </c>
      <c r="B74" s="110">
        <f>SUM(B75:B76)</f>
        <v>245562</v>
      </c>
      <c r="C74" s="109" t="s">
        <v>652</v>
      </c>
      <c r="D74" s="110">
        <f>SUM(D75:D76)</f>
        <v>125872</v>
      </c>
    </row>
    <row r="75" s="51" customFormat="1" ht="17" customHeight="1" spans="1:4">
      <c r="A75" s="111" t="s">
        <v>653</v>
      </c>
      <c r="B75" s="110">
        <v>29005</v>
      </c>
      <c r="C75" s="111" t="s">
        <v>654</v>
      </c>
      <c r="D75" s="110">
        <v>0</v>
      </c>
    </row>
    <row r="76" s="51" customFormat="1" ht="17" customHeight="1" spans="1:4">
      <c r="A76" s="111" t="s">
        <v>655</v>
      </c>
      <c r="B76" s="110">
        <v>216557</v>
      </c>
      <c r="C76" s="111" t="s">
        <v>656</v>
      </c>
      <c r="D76" s="110">
        <v>125872</v>
      </c>
    </row>
    <row r="77" s="51" customFormat="1" ht="17" customHeight="1" spans="1:4">
      <c r="A77" s="109" t="s">
        <v>657</v>
      </c>
      <c r="B77" s="110">
        <v>0</v>
      </c>
      <c r="C77" s="111"/>
      <c r="D77" s="110"/>
    </row>
    <row r="78" s="51" customFormat="1" ht="17" customHeight="1" spans="1:4">
      <c r="A78" s="109" t="s">
        <v>658</v>
      </c>
      <c r="B78" s="110">
        <v>85613</v>
      </c>
      <c r="C78" s="111"/>
      <c r="D78" s="110"/>
    </row>
    <row r="79" s="51" customFormat="1" ht="17" customHeight="1" spans="1:4">
      <c r="A79" s="109" t="s">
        <v>659</v>
      </c>
      <c r="B79" s="110">
        <f>SUM(B80:B82)</f>
        <v>4324</v>
      </c>
      <c r="C79" s="109" t="s">
        <v>660</v>
      </c>
      <c r="D79" s="110">
        <v>0</v>
      </c>
    </row>
    <row r="80" s="51" customFormat="1" ht="17" customHeight="1" spans="1:4">
      <c r="A80" s="111" t="s">
        <v>661</v>
      </c>
      <c r="B80" s="110">
        <v>3452</v>
      </c>
      <c r="C80" s="111"/>
      <c r="D80" s="110"/>
    </row>
    <row r="81" s="51" customFormat="1" customHeight="1" spans="1:4">
      <c r="A81" s="111" t="s">
        <v>662</v>
      </c>
      <c r="B81" s="110">
        <v>0</v>
      </c>
      <c r="C81" s="111"/>
      <c r="D81" s="110"/>
    </row>
    <row r="82" s="51" customFormat="1" ht="17" customHeight="1" spans="1:4">
      <c r="A82" s="111" t="s">
        <v>663</v>
      </c>
      <c r="B82" s="110">
        <v>872</v>
      </c>
      <c r="C82" s="111"/>
      <c r="D82" s="110"/>
    </row>
    <row r="83" s="51" customFormat="1" ht="17" customHeight="1" spans="1:4">
      <c r="A83" s="109" t="s">
        <v>664</v>
      </c>
      <c r="B83" s="110">
        <f>B84</f>
        <v>0</v>
      </c>
      <c r="C83" s="109" t="s">
        <v>665</v>
      </c>
      <c r="D83" s="110">
        <f>D84</f>
        <v>91595</v>
      </c>
    </row>
    <row r="84" s="51" customFormat="1" ht="17" customHeight="1" spans="1:4">
      <c r="A84" s="109" t="s">
        <v>666</v>
      </c>
      <c r="B84" s="110">
        <f>B85</f>
        <v>0</v>
      </c>
      <c r="C84" s="109" t="s">
        <v>667</v>
      </c>
      <c r="D84" s="110">
        <f>SUM(D85:D88)</f>
        <v>91595</v>
      </c>
    </row>
    <row r="85" s="51" customFormat="1" ht="17" customHeight="1" spans="1:4">
      <c r="A85" s="109" t="s">
        <v>668</v>
      </c>
      <c r="B85" s="110">
        <f>SUM(B86:B88)</f>
        <v>0</v>
      </c>
      <c r="C85" s="111" t="s">
        <v>669</v>
      </c>
      <c r="D85" s="110">
        <v>91548</v>
      </c>
    </row>
    <row r="86" s="51" customFormat="1" ht="17" customHeight="1" spans="1:4">
      <c r="A86" s="111" t="s">
        <v>670</v>
      </c>
      <c r="B86" s="110">
        <v>0</v>
      </c>
      <c r="C86" s="111" t="s">
        <v>671</v>
      </c>
      <c r="D86" s="110">
        <v>0</v>
      </c>
    </row>
    <row r="87" s="51" customFormat="1" ht="17" customHeight="1" spans="1:4">
      <c r="A87" s="111" t="s">
        <v>672</v>
      </c>
      <c r="B87" s="110">
        <v>0</v>
      </c>
      <c r="C87" s="111" t="s">
        <v>673</v>
      </c>
      <c r="D87" s="110">
        <v>2</v>
      </c>
    </row>
    <row r="88" s="51" customFormat="1" ht="17" customHeight="1" spans="1:4">
      <c r="A88" s="111" t="s">
        <v>674</v>
      </c>
      <c r="B88" s="110">
        <v>0</v>
      </c>
      <c r="C88" s="111" t="s">
        <v>675</v>
      </c>
      <c r="D88" s="110">
        <v>45</v>
      </c>
    </row>
    <row r="89" s="51" customFormat="1" ht="17" customHeight="1" spans="1:4">
      <c r="A89" s="109" t="s">
        <v>676</v>
      </c>
      <c r="B89" s="110">
        <f>B90</f>
        <v>466500</v>
      </c>
      <c r="C89" s="109" t="s">
        <v>677</v>
      </c>
      <c r="D89" s="110">
        <f>SUM(D90:D93)</f>
        <v>293900</v>
      </c>
    </row>
    <row r="90" s="51" customFormat="1" ht="17" customHeight="1" spans="1:4">
      <c r="A90" s="109" t="s">
        <v>678</v>
      </c>
      <c r="B90" s="110">
        <f>SUM(B91:B94)</f>
        <v>466500</v>
      </c>
      <c r="C90" s="111" t="s">
        <v>679</v>
      </c>
      <c r="D90" s="110">
        <v>293900</v>
      </c>
    </row>
    <row r="91" s="51" customFormat="1" ht="17" customHeight="1" spans="1:4">
      <c r="A91" s="111" t="s">
        <v>680</v>
      </c>
      <c r="B91" s="110">
        <v>466500</v>
      </c>
      <c r="C91" s="111" t="s">
        <v>681</v>
      </c>
      <c r="D91" s="110">
        <v>0</v>
      </c>
    </row>
    <row r="92" s="51" customFormat="1" ht="17" customHeight="1" spans="1:4">
      <c r="A92" s="111" t="s">
        <v>682</v>
      </c>
      <c r="B92" s="110">
        <v>0</v>
      </c>
      <c r="C92" s="111" t="s">
        <v>683</v>
      </c>
      <c r="D92" s="110">
        <v>0</v>
      </c>
    </row>
    <row r="93" s="51" customFormat="1" ht="17" customHeight="1" spans="1:4">
      <c r="A93" s="111" t="s">
        <v>684</v>
      </c>
      <c r="B93" s="110">
        <v>0</v>
      </c>
      <c r="C93" s="111" t="s">
        <v>685</v>
      </c>
      <c r="D93" s="110">
        <v>0</v>
      </c>
    </row>
    <row r="94" s="51" customFormat="1" ht="17" customHeight="1" spans="1:4">
      <c r="A94" s="111" t="s">
        <v>686</v>
      </c>
      <c r="B94" s="110">
        <v>0</v>
      </c>
      <c r="C94" s="111"/>
      <c r="D94" s="108"/>
    </row>
    <row r="95" s="51" customFormat="1" ht="17" customHeight="1" spans="1:4">
      <c r="A95" s="109" t="s">
        <v>687</v>
      </c>
      <c r="B95" s="110">
        <v>89674</v>
      </c>
      <c r="C95" s="109" t="s">
        <v>688</v>
      </c>
      <c r="D95" s="110">
        <v>29323</v>
      </c>
    </row>
    <row r="96" s="51" customFormat="1" ht="17" customHeight="1" spans="1:4">
      <c r="A96" s="111"/>
      <c r="B96" s="110"/>
      <c r="C96" s="109" t="s">
        <v>689</v>
      </c>
      <c r="D96" s="110">
        <v>88428</v>
      </c>
    </row>
    <row r="97" s="51" customFormat="1" ht="17" customHeight="1" spans="1:4">
      <c r="A97" s="111"/>
      <c r="B97" s="110"/>
      <c r="C97" s="109" t="s">
        <v>690</v>
      </c>
      <c r="D97" s="110">
        <v>88428</v>
      </c>
    </row>
    <row r="98" s="51" customFormat="1" ht="17" customHeight="1" spans="1:4">
      <c r="A98" s="111"/>
      <c r="B98" s="110"/>
      <c r="C98" s="109" t="s">
        <v>691</v>
      </c>
      <c r="D98" s="110">
        <v>0</v>
      </c>
    </row>
    <row r="99" s="51" customFormat="1" ht="17" customHeight="1" spans="1:4">
      <c r="A99" s="108" t="s">
        <v>692</v>
      </c>
      <c r="B99" s="110">
        <v>4443130</v>
      </c>
      <c r="C99" s="108" t="s">
        <v>693</v>
      </c>
      <c r="D99" s="110">
        <v>4443130</v>
      </c>
    </row>
  </sheetData>
  <mergeCells count="1">
    <mergeCell ref="A1:D1"/>
  </mergeCells>
  <pageMargins left="0.751388888888889" right="0.751388888888889" top="1" bottom="1" header="0.5" footer="0.5"/>
  <pageSetup paperSize="9" scale="92" fitToHeight="0" orientation="landscape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zoomScale="40" zoomScaleNormal="40" topLeftCell="A41" workbookViewId="0">
      <selection activeCell="A2" sqref="A2"/>
    </sheetView>
  </sheetViews>
  <sheetFormatPr defaultColWidth="9" defaultRowHeight="24.75" customHeight="1" outlineLevelCol="7"/>
  <cols>
    <col min="1" max="1" width="19.5833333333333" style="95" customWidth="1"/>
    <col min="2" max="5" width="17.25" style="95" customWidth="1"/>
    <col min="6" max="16384" width="9" style="95"/>
  </cols>
  <sheetData>
    <row r="1" s="92" customFormat="1" ht="30" customHeight="1" spans="1:8">
      <c r="A1" s="96" t="s">
        <v>694</v>
      </c>
      <c r="B1" s="96"/>
      <c r="C1" s="96"/>
      <c r="D1" s="96"/>
      <c r="E1" s="96"/>
      <c r="F1" s="97"/>
      <c r="G1" s="97"/>
      <c r="H1" s="97"/>
    </row>
    <row r="2" ht="15" customHeight="1" spans="1:8">
      <c r="A2" s="95" t="s">
        <v>695</v>
      </c>
      <c r="E2" s="98" t="s">
        <v>6</v>
      </c>
      <c r="G2" s="99"/>
      <c r="H2" s="100"/>
    </row>
    <row r="3" s="93" customFormat="1" ht="45" customHeight="1" spans="1:5">
      <c r="A3" s="101" t="s">
        <v>696</v>
      </c>
      <c r="B3" s="102" t="s">
        <v>697</v>
      </c>
      <c r="C3" s="101" t="s">
        <v>698</v>
      </c>
      <c r="D3" s="101" t="s">
        <v>699</v>
      </c>
      <c r="E3" s="102" t="s">
        <v>700</v>
      </c>
    </row>
    <row r="4" s="94" customFormat="1" ht="24.4" customHeight="1" spans="1:5">
      <c r="A4" s="103" t="s">
        <v>697</v>
      </c>
      <c r="B4" s="61">
        <f>SUM(B5:B17)</f>
        <v>2662454</v>
      </c>
      <c r="C4" s="61">
        <f>SUM(C5:C17)</f>
        <v>8225</v>
      </c>
      <c r="D4" s="61">
        <f>SUM(D5:D17)</f>
        <v>2297245</v>
      </c>
      <c r="E4" s="61">
        <f>SUM(E5:E17)</f>
        <v>356984</v>
      </c>
    </row>
    <row r="5" ht="24.4" customHeight="1" spans="1:5">
      <c r="A5" s="104" t="s">
        <v>701</v>
      </c>
      <c r="B5" s="46">
        <f>SUM(C5:E5)</f>
        <v>240361</v>
      </c>
      <c r="C5" s="46">
        <v>-6418</v>
      </c>
      <c r="D5" s="46">
        <v>191603</v>
      </c>
      <c r="E5" s="46">
        <v>55176</v>
      </c>
    </row>
    <row r="6" ht="24.4" customHeight="1" spans="1:5">
      <c r="A6" s="104" t="s">
        <v>702</v>
      </c>
      <c r="B6" s="46">
        <f t="shared" ref="B6:B17" si="0">SUM(C6:E6)</f>
        <v>147792</v>
      </c>
      <c r="C6" s="46">
        <v>2422</v>
      </c>
      <c r="D6" s="46">
        <v>134769</v>
      </c>
      <c r="E6" s="46">
        <v>10601</v>
      </c>
    </row>
    <row r="7" ht="24.4" customHeight="1" spans="1:5">
      <c r="A7" s="105" t="s">
        <v>703</v>
      </c>
      <c r="B7" s="46">
        <f t="shared" si="0"/>
        <v>182906</v>
      </c>
      <c r="C7" s="46">
        <v>1631</v>
      </c>
      <c r="D7" s="46">
        <v>158546</v>
      </c>
      <c r="E7" s="46">
        <v>22729</v>
      </c>
    </row>
    <row r="8" ht="24.4" customHeight="1" spans="1:5">
      <c r="A8" s="104" t="s">
        <v>704</v>
      </c>
      <c r="B8" s="46">
        <f t="shared" si="0"/>
        <v>279248</v>
      </c>
      <c r="C8" s="46">
        <v>6742</v>
      </c>
      <c r="D8" s="46">
        <v>237698</v>
      </c>
      <c r="E8" s="46">
        <v>34808</v>
      </c>
    </row>
    <row r="9" ht="24.4" customHeight="1" spans="1:5">
      <c r="A9" s="104" t="s">
        <v>705</v>
      </c>
      <c r="B9" s="46">
        <f t="shared" si="0"/>
        <v>197220</v>
      </c>
      <c r="C9" s="46">
        <v>23005</v>
      </c>
      <c r="D9" s="46">
        <v>154234</v>
      </c>
      <c r="E9" s="46">
        <v>19981</v>
      </c>
    </row>
    <row r="10" ht="24.4" customHeight="1" spans="1:5">
      <c r="A10" s="105" t="s">
        <v>706</v>
      </c>
      <c r="B10" s="46">
        <f t="shared" si="0"/>
        <v>172202</v>
      </c>
      <c r="C10" s="46">
        <v>-13929</v>
      </c>
      <c r="D10" s="46">
        <v>162247</v>
      </c>
      <c r="E10" s="46">
        <v>23884</v>
      </c>
    </row>
    <row r="11" ht="24.4" customHeight="1" spans="1:5">
      <c r="A11" s="104" t="s">
        <v>707</v>
      </c>
      <c r="B11" s="46">
        <f t="shared" si="0"/>
        <v>104305</v>
      </c>
      <c r="C11" s="46">
        <v>-1082</v>
      </c>
      <c r="D11" s="46">
        <v>95411</v>
      </c>
      <c r="E11" s="46">
        <v>9976</v>
      </c>
    </row>
    <row r="12" ht="24.4" customHeight="1" spans="1:5">
      <c r="A12" s="104" t="s">
        <v>708</v>
      </c>
      <c r="B12" s="46">
        <f t="shared" si="0"/>
        <v>124692</v>
      </c>
      <c r="C12" s="46">
        <v>-289</v>
      </c>
      <c r="D12" s="46">
        <v>101407</v>
      </c>
      <c r="E12" s="46">
        <v>23574</v>
      </c>
    </row>
    <row r="13" ht="24.4" customHeight="1" spans="1:5">
      <c r="A13" s="105" t="s">
        <v>709</v>
      </c>
      <c r="B13" s="46">
        <f t="shared" si="0"/>
        <v>236949</v>
      </c>
      <c r="C13" s="46">
        <v>1141</v>
      </c>
      <c r="D13" s="46">
        <v>195297</v>
      </c>
      <c r="E13" s="46">
        <v>40511</v>
      </c>
    </row>
    <row r="14" ht="24.4" customHeight="1" spans="1:5">
      <c r="A14" s="104" t="s">
        <v>710</v>
      </c>
      <c r="B14" s="46">
        <f t="shared" si="0"/>
        <v>150260</v>
      </c>
      <c r="C14" s="46">
        <v>-14685</v>
      </c>
      <c r="D14" s="46">
        <v>146050</v>
      </c>
      <c r="E14" s="46">
        <v>18895</v>
      </c>
    </row>
    <row r="15" ht="24.4" customHeight="1" spans="1:5">
      <c r="A15" s="104" t="s">
        <v>711</v>
      </c>
      <c r="B15" s="46">
        <f t="shared" si="0"/>
        <v>466408</v>
      </c>
      <c r="C15" s="46">
        <v>3719</v>
      </c>
      <c r="D15" s="46">
        <v>412861</v>
      </c>
      <c r="E15" s="46">
        <v>49828</v>
      </c>
    </row>
    <row r="16" ht="24.4" customHeight="1" spans="1:5">
      <c r="A16" s="105" t="s">
        <v>712</v>
      </c>
      <c r="B16" s="46">
        <f t="shared" si="0"/>
        <v>198803</v>
      </c>
      <c r="C16" s="46">
        <v>-3050</v>
      </c>
      <c r="D16" s="46">
        <v>178143</v>
      </c>
      <c r="E16" s="46">
        <v>23710</v>
      </c>
    </row>
    <row r="17" ht="24.4" customHeight="1" spans="1:5">
      <c r="A17" s="104" t="s">
        <v>713</v>
      </c>
      <c r="B17" s="46">
        <f t="shared" si="0"/>
        <v>161308</v>
      </c>
      <c r="C17" s="46">
        <v>9018</v>
      </c>
      <c r="D17" s="46">
        <v>128979</v>
      </c>
      <c r="E17" s="46">
        <v>23311</v>
      </c>
    </row>
  </sheetData>
  <mergeCells count="1">
    <mergeCell ref="A1:E1"/>
  </mergeCells>
  <printOptions horizontalCentered="1"/>
  <pageMargins left="0.751388888888889" right="0.751388888888889" top="1" bottom="1" header="0.510416666666667" footer="0.51041666666666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40"/>
  <sheetViews>
    <sheetView showZeros="0" zoomScale="115" zoomScaleNormal="115" workbookViewId="0">
      <pane ySplit="4" topLeftCell="A37" activePane="bottomLeft" state="frozen"/>
      <selection/>
      <selection pane="bottomLeft" activeCell="D27" sqref="D27"/>
    </sheetView>
  </sheetViews>
  <sheetFormatPr defaultColWidth="8.75" defaultRowHeight="14.25" outlineLevelCol="2"/>
  <cols>
    <col min="1" max="1" width="54.25" style="76" customWidth="1"/>
    <col min="2" max="2" width="33.125" style="77" customWidth="1"/>
    <col min="3" max="3" width="40.375" style="76" customWidth="1"/>
    <col min="4" max="16370" width="8.75" style="76"/>
    <col min="16371" max="16380" width="8.75" style="78"/>
  </cols>
  <sheetData>
    <row r="1" s="72" customFormat="1" ht="30" customHeight="1" spans="1:3">
      <c r="A1" s="79" t="s">
        <v>714</v>
      </c>
      <c r="B1" s="80"/>
      <c r="C1" s="79"/>
    </row>
    <row r="2" s="73" customFormat="1" ht="15" customHeight="1" spans="1:3">
      <c r="A2" s="81" t="s">
        <v>715</v>
      </c>
      <c r="B2" s="82"/>
      <c r="C2" s="83" t="s">
        <v>6</v>
      </c>
    </row>
    <row r="3" s="74" customFormat="1" ht="32" customHeight="1" spans="1:3">
      <c r="A3" s="84" t="s">
        <v>487</v>
      </c>
      <c r="B3" s="85" t="s">
        <v>716</v>
      </c>
      <c r="C3" s="86" t="s">
        <v>46</v>
      </c>
    </row>
    <row r="4" s="75" customFormat="1" ht="20" customHeight="1" spans="1:3">
      <c r="A4" s="87" t="s">
        <v>697</v>
      </c>
      <c r="B4" s="88">
        <f>B5+B10+B12+B14+B18+B21+B23+B26+B28+B31+B33+B36+B39</f>
        <v>23106</v>
      </c>
      <c r="C4" s="89"/>
    </row>
    <row r="5" s="75" customFormat="1" ht="25" customHeight="1" spans="1:3">
      <c r="A5" s="90" t="s">
        <v>51</v>
      </c>
      <c r="B5" s="88">
        <f>SUM(B6:B9)</f>
        <v>6793</v>
      </c>
      <c r="C5" s="89"/>
    </row>
    <row r="6" s="75" customFormat="1" ht="25" customHeight="1" spans="1:3">
      <c r="A6" s="90" t="s">
        <v>717</v>
      </c>
      <c r="B6" s="88">
        <v>10</v>
      </c>
      <c r="C6" s="91"/>
    </row>
    <row r="7" s="75" customFormat="1" ht="25" customHeight="1" spans="1:3">
      <c r="A7" s="90" t="s">
        <v>718</v>
      </c>
      <c r="B7" s="88">
        <f>2446+2809</f>
        <v>5255</v>
      </c>
      <c r="C7" s="91"/>
    </row>
    <row r="8" s="75" customFormat="1" ht="25" customHeight="1" spans="1:3">
      <c r="A8" s="90" t="s">
        <v>719</v>
      </c>
      <c r="B8" s="88">
        <v>210</v>
      </c>
      <c r="C8" s="91"/>
    </row>
    <row r="9" s="75" customFormat="1" ht="33" customHeight="1" spans="1:3">
      <c r="A9" s="90" t="s">
        <v>720</v>
      </c>
      <c r="B9" s="88">
        <v>1318</v>
      </c>
      <c r="C9" s="91"/>
    </row>
    <row r="10" s="75" customFormat="1" ht="25" customHeight="1" spans="1:3">
      <c r="A10" s="90" t="s">
        <v>721</v>
      </c>
      <c r="B10" s="88">
        <v>338</v>
      </c>
      <c r="C10" s="91"/>
    </row>
    <row r="11" s="75" customFormat="1" ht="25" customHeight="1" spans="1:3">
      <c r="A11" s="90" t="s">
        <v>722</v>
      </c>
      <c r="B11" s="88">
        <v>338</v>
      </c>
      <c r="C11" s="91"/>
    </row>
    <row r="12" s="75" customFormat="1" ht="25" customHeight="1" spans="1:3">
      <c r="A12" s="90" t="s">
        <v>723</v>
      </c>
      <c r="B12" s="88">
        <v>31</v>
      </c>
      <c r="C12" s="91"/>
    </row>
    <row r="13" s="75" customFormat="1" ht="25" customHeight="1" spans="1:3">
      <c r="A13" s="90" t="s">
        <v>724</v>
      </c>
      <c r="B13" s="88">
        <v>31</v>
      </c>
      <c r="C13" s="91"/>
    </row>
    <row r="14" s="75" customFormat="1" ht="25" customHeight="1" spans="1:3">
      <c r="A14" s="90" t="s">
        <v>725</v>
      </c>
      <c r="B14" s="88">
        <f>SUM(B15:B17)</f>
        <v>2077</v>
      </c>
      <c r="C14" s="91"/>
    </row>
    <row r="15" s="75" customFormat="1" ht="25" customHeight="1" spans="1:3">
      <c r="A15" s="90" t="s">
        <v>726</v>
      </c>
      <c r="B15" s="88">
        <v>1400</v>
      </c>
      <c r="C15" s="91"/>
    </row>
    <row r="16" s="75" customFormat="1" ht="25" customHeight="1" spans="1:3">
      <c r="A16" s="90" t="s">
        <v>727</v>
      </c>
      <c r="B16" s="88">
        <f>99+102</f>
        <v>201</v>
      </c>
      <c r="C16" s="91"/>
    </row>
    <row r="17" s="75" customFormat="1" ht="25" customHeight="1" spans="1:3">
      <c r="A17" s="90" t="s">
        <v>728</v>
      </c>
      <c r="B17" s="88">
        <v>476</v>
      </c>
      <c r="C17" s="91"/>
    </row>
    <row r="18" s="75" customFormat="1" ht="25" customHeight="1" spans="1:3">
      <c r="A18" s="90" t="s">
        <v>729</v>
      </c>
      <c r="B18" s="88">
        <v>1518</v>
      </c>
      <c r="C18" s="91"/>
    </row>
    <row r="19" s="75" customFormat="1" ht="25" customHeight="1" spans="1:3">
      <c r="A19" s="90" t="s">
        <v>730</v>
      </c>
      <c r="B19" s="88">
        <v>462</v>
      </c>
      <c r="C19" s="91"/>
    </row>
    <row r="20" s="75" customFormat="1" ht="25" customHeight="1" spans="1:3">
      <c r="A20" s="90" t="s">
        <v>731</v>
      </c>
      <c r="B20" s="88">
        <v>1056</v>
      </c>
      <c r="C20" s="91"/>
    </row>
    <row r="21" s="75" customFormat="1" ht="25" customHeight="1" spans="1:3">
      <c r="A21" s="90" t="s">
        <v>732</v>
      </c>
      <c r="B21" s="88">
        <v>800</v>
      </c>
      <c r="C21" s="91"/>
    </row>
    <row r="22" s="75" customFormat="1" ht="25" customHeight="1" spans="1:3">
      <c r="A22" s="90" t="s">
        <v>733</v>
      </c>
      <c r="B22" s="88">
        <v>800</v>
      </c>
      <c r="C22" s="91"/>
    </row>
    <row r="23" s="75" customFormat="1" ht="25" customHeight="1" spans="1:3">
      <c r="A23" s="90" t="s">
        <v>734</v>
      </c>
      <c r="B23" s="88">
        <v>850</v>
      </c>
      <c r="C23" s="91"/>
    </row>
    <row r="24" s="75" customFormat="1" ht="25" customHeight="1" spans="1:3">
      <c r="A24" s="90" t="s">
        <v>735</v>
      </c>
      <c r="B24" s="88">
        <v>500</v>
      </c>
      <c r="C24" s="91"/>
    </row>
    <row r="25" s="75" customFormat="1" ht="25" customHeight="1" spans="1:3">
      <c r="A25" s="90" t="s">
        <v>736</v>
      </c>
      <c r="B25" s="88">
        <v>350</v>
      </c>
      <c r="C25" s="91"/>
    </row>
    <row r="26" s="75" customFormat="1" ht="25" customHeight="1" spans="1:3">
      <c r="A26" s="90" t="s">
        <v>737</v>
      </c>
      <c r="B26" s="88">
        <f>SUM(B27:B27)</f>
        <v>2560</v>
      </c>
      <c r="C26" s="91"/>
    </row>
    <row r="27" s="75" customFormat="1" ht="25" customHeight="1" spans="1:3">
      <c r="A27" s="90" t="s">
        <v>738</v>
      </c>
      <c r="B27" s="88">
        <v>2560</v>
      </c>
      <c r="C27" s="91"/>
    </row>
    <row r="28" s="75" customFormat="1" ht="25" customHeight="1" spans="1:3">
      <c r="A28" s="90" t="s">
        <v>739</v>
      </c>
      <c r="B28" s="88">
        <v>76</v>
      </c>
      <c r="C28" s="91"/>
    </row>
    <row r="29" s="75" customFormat="1" ht="25" customHeight="1" spans="1:3">
      <c r="A29" s="90" t="s">
        <v>740</v>
      </c>
      <c r="B29" s="88">
        <v>30</v>
      </c>
      <c r="C29" s="91"/>
    </row>
    <row r="30" s="75" customFormat="1" ht="25" customHeight="1" spans="1:3">
      <c r="A30" s="90" t="s">
        <v>741</v>
      </c>
      <c r="B30" s="88">
        <v>46</v>
      </c>
      <c r="C30" s="91"/>
    </row>
    <row r="31" s="75" customFormat="1" ht="25" customHeight="1" spans="1:3">
      <c r="A31" s="90" t="s">
        <v>742</v>
      </c>
      <c r="B31" s="88">
        <v>300</v>
      </c>
      <c r="C31" s="91"/>
    </row>
    <row r="32" s="75" customFormat="1" ht="25" customHeight="1" spans="1:3">
      <c r="A32" s="90" t="s">
        <v>743</v>
      </c>
      <c r="B32" s="88">
        <v>300</v>
      </c>
      <c r="C32" s="91"/>
    </row>
    <row r="33" s="75" customFormat="1" ht="25" customHeight="1" spans="1:3">
      <c r="A33" s="90" t="s">
        <v>744</v>
      </c>
      <c r="B33" s="88">
        <f>SUM(B34:B35)</f>
        <v>742</v>
      </c>
      <c r="C33" s="91"/>
    </row>
    <row r="34" s="75" customFormat="1" ht="25" customHeight="1" spans="1:3">
      <c r="A34" s="90" t="s">
        <v>745</v>
      </c>
      <c r="B34" s="88">
        <v>382</v>
      </c>
      <c r="C34" s="91"/>
    </row>
    <row r="35" s="75" customFormat="1" ht="25" customHeight="1" spans="1:3">
      <c r="A35" s="90" t="s">
        <v>746</v>
      </c>
      <c r="B35" s="88">
        <v>360</v>
      </c>
      <c r="C35" s="91"/>
    </row>
    <row r="36" s="75" customFormat="1" ht="25" customHeight="1" spans="1:3">
      <c r="A36" s="90" t="s">
        <v>747</v>
      </c>
      <c r="B36" s="88">
        <f>B37+B38</f>
        <v>6985</v>
      </c>
      <c r="C36" s="91"/>
    </row>
    <row r="37" s="75" customFormat="1" ht="25" customHeight="1" spans="1:3">
      <c r="A37" s="90" t="s">
        <v>748</v>
      </c>
      <c r="B37" s="88">
        <v>1000</v>
      </c>
      <c r="C37" s="91"/>
    </row>
    <row r="38" s="75" customFormat="1" ht="25" customHeight="1" spans="1:3">
      <c r="A38" s="90" t="s">
        <v>749</v>
      </c>
      <c r="B38" s="88">
        <v>5985</v>
      </c>
      <c r="C38" s="91"/>
    </row>
    <row r="39" s="75" customFormat="1" ht="25" customHeight="1" spans="1:3">
      <c r="A39" s="90" t="s">
        <v>750</v>
      </c>
      <c r="B39" s="88">
        <v>36</v>
      </c>
      <c r="C39" s="91"/>
    </row>
    <row r="40" s="75" customFormat="1" ht="25" customHeight="1" spans="1:3">
      <c r="A40" s="90" t="s">
        <v>751</v>
      </c>
      <c r="B40" s="88">
        <v>36</v>
      </c>
      <c r="C40" s="91"/>
    </row>
  </sheetData>
  <mergeCells count="1">
    <mergeCell ref="A1:C1"/>
  </mergeCells>
  <printOptions horizontalCentered="1"/>
  <pageMargins left="0.751388888888889" right="0.751388888888889" top="1" bottom="1" header="0.511805555555556" footer="0.511805555555556"/>
  <pageSetup paperSize="9" scale="95" fitToHeight="0" orientation="landscape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showGridLines="0" view="pageBreakPreview" zoomScale="70" zoomScaleNormal="100" workbookViewId="0">
      <selection activeCell="G6" sqref="G6"/>
    </sheetView>
  </sheetViews>
  <sheetFormatPr defaultColWidth="8.625" defaultRowHeight="14.25"/>
  <cols>
    <col min="1" max="1" width="35.75" style="51" customWidth="1"/>
    <col min="2" max="2" width="18.7333333333333" style="51" customWidth="1"/>
    <col min="3" max="3" width="15.9833333333333" style="51" customWidth="1"/>
    <col min="4" max="4" width="15" style="51" customWidth="1"/>
    <col min="5" max="5" width="17.125" style="51" customWidth="1"/>
    <col min="6" max="6" width="20.2166666666667" style="51" customWidth="1"/>
    <col min="7" max="7" width="13.3166666666667" style="51" customWidth="1"/>
    <col min="8" max="8" width="15.9833333333333" style="51" hidden="1" customWidth="1"/>
    <col min="9" max="9" width="12.625" style="51" hidden="1" customWidth="1"/>
    <col min="10" max="10" width="8.625" style="51" hidden="1" customWidth="1"/>
    <col min="11" max="11" width="11.5" style="51" hidden="1" customWidth="1"/>
    <col min="12" max="14" width="8.625" style="51" hidden="1" customWidth="1"/>
    <col min="15" max="16384" width="8.625" style="51"/>
  </cols>
  <sheetData>
    <row r="1" s="51" customFormat="1" ht="29.45" customHeight="1" spans="1:8">
      <c r="A1" s="40" t="s">
        <v>752</v>
      </c>
      <c r="B1" s="40"/>
      <c r="C1" s="40"/>
      <c r="D1" s="40"/>
      <c r="E1" s="40"/>
      <c r="F1" s="40"/>
      <c r="G1" s="40"/>
      <c r="H1" s="40"/>
    </row>
    <row r="2" s="51" customFormat="1" ht="19.15" customHeight="1" spans="1:8">
      <c r="A2" s="55" t="s">
        <v>753</v>
      </c>
      <c r="B2" s="56"/>
      <c r="C2" s="56"/>
      <c r="D2" s="56"/>
      <c r="E2" s="66"/>
      <c r="F2" s="66"/>
      <c r="G2" s="67" t="s">
        <v>6</v>
      </c>
      <c r="H2" s="56"/>
    </row>
    <row r="3" s="51" customFormat="1" ht="43.15" customHeight="1" spans="1:8">
      <c r="A3" s="59" t="s">
        <v>7</v>
      </c>
      <c r="B3" s="59" t="s">
        <v>754</v>
      </c>
      <c r="C3" s="59" t="s">
        <v>9</v>
      </c>
      <c r="D3" s="59" t="s">
        <v>43</v>
      </c>
      <c r="E3" s="68" t="s">
        <v>755</v>
      </c>
      <c r="F3" s="69" t="s">
        <v>756</v>
      </c>
      <c r="G3" s="59" t="s">
        <v>13</v>
      </c>
      <c r="H3" s="59" t="s">
        <v>14</v>
      </c>
    </row>
    <row r="4" s="51" customFormat="1" ht="65" customHeight="1" spans="1:11">
      <c r="A4" s="60" t="s">
        <v>757</v>
      </c>
      <c r="B4" s="61">
        <f>SUM(B5:B10)</f>
        <v>152412</v>
      </c>
      <c r="C4" s="61">
        <f t="shared" ref="C4:I4" si="0">SUM(C5:C10)</f>
        <v>76733</v>
      </c>
      <c r="D4" s="61">
        <f t="shared" si="0"/>
        <v>20622</v>
      </c>
      <c r="E4" s="62">
        <f t="shared" ref="E4:E9" si="1">C4/B4*100</f>
        <v>50.3457732986904</v>
      </c>
      <c r="F4" s="62">
        <f t="shared" ref="F4:F9" si="2">C4/H4*100</f>
        <v>53.2099467435926</v>
      </c>
      <c r="G4" s="63" t="s">
        <v>758</v>
      </c>
      <c r="H4" s="61">
        <f t="shared" si="0"/>
        <v>144208</v>
      </c>
      <c r="I4" s="61">
        <f t="shared" si="0"/>
        <v>17889</v>
      </c>
      <c r="K4" s="51">
        <f>100-E4</f>
        <v>49.6542267013096</v>
      </c>
    </row>
    <row r="5" s="51" customFormat="1" ht="43.15" customHeight="1" spans="1:9">
      <c r="A5" s="64" t="s">
        <v>759</v>
      </c>
      <c r="B5" s="20">
        <v>131243</v>
      </c>
      <c r="C5" s="20">
        <v>61743</v>
      </c>
      <c r="D5" s="20">
        <v>17470</v>
      </c>
      <c r="E5" s="21">
        <f t="shared" si="1"/>
        <v>47.0447947700068</v>
      </c>
      <c r="F5" s="21">
        <f t="shared" si="2"/>
        <v>48.3413324146786</v>
      </c>
      <c r="G5" s="70"/>
      <c r="H5" s="46">
        <v>127723</v>
      </c>
      <c r="I5" s="46">
        <v>15683</v>
      </c>
    </row>
    <row r="6" s="51" customFormat="1" ht="43.15" customHeight="1" spans="1:9">
      <c r="A6" s="64" t="s">
        <v>760</v>
      </c>
      <c r="B6" s="20">
        <v>3500</v>
      </c>
      <c r="C6" s="20">
        <v>7741</v>
      </c>
      <c r="D6" s="20">
        <v>1361</v>
      </c>
      <c r="E6" s="21">
        <f t="shared" si="1"/>
        <v>221.171428571429</v>
      </c>
      <c r="F6" s="21">
        <f t="shared" si="2"/>
        <v>384.359483614697</v>
      </c>
      <c r="G6" s="70"/>
      <c r="H6" s="46">
        <v>2014</v>
      </c>
      <c r="I6" s="46">
        <v>441</v>
      </c>
    </row>
    <row r="7" s="51" customFormat="1" ht="43.15" customHeight="1" spans="1:9">
      <c r="A7" s="64" t="s">
        <v>761</v>
      </c>
      <c r="B7" s="20">
        <v>15723</v>
      </c>
      <c r="C7" s="20">
        <v>5272</v>
      </c>
      <c r="D7" s="20">
        <v>1761</v>
      </c>
      <c r="E7" s="21">
        <f t="shared" si="1"/>
        <v>33.5304967245437</v>
      </c>
      <c r="F7" s="21">
        <f t="shared" si="2"/>
        <v>42.2571336966977</v>
      </c>
      <c r="G7" s="11"/>
      <c r="H7" s="46">
        <v>12476</v>
      </c>
      <c r="I7" s="46">
        <v>1731</v>
      </c>
    </row>
    <row r="8" s="51" customFormat="1" ht="43.15" customHeight="1" spans="1:9">
      <c r="A8" s="64" t="s">
        <v>762</v>
      </c>
      <c r="B8" s="20">
        <v>646</v>
      </c>
      <c r="C8" s="20">
        <v>287</v>
      </c>
      <c r="D8" s="20">
        <v>30</v>
      </c>
      <c r="E8" s="21">
        <f t="shared" si="1"/>
        <v>44.4272445820433</v>
      </c>
      <c r="F8" s="21">
        <f t="shared" si="2"/>
        <v>48.6440677966102</v>
      </c>
      <c r="G8" s="11"/>
      <c r="H8" s="46">
        <v>590</v>
      </c>
      <c r="I8" s="46">
        <v>34</v>
      </c>
    </row>
    <row r="9" s="51" customFormat="1" ht="43.15" customHeight="1" spans="1:9">
      <c r="A9" s="64" t="s">
        <v>763</v>
      </c>
      <c r="B9" s="20">
        <v>1300</v>
      </c>
      <c r="C9" s="20">
        <v>1490</v>
      </c>
      <c r="D9" s="20"/>
      <c r="E9" s="21">
        <f t="shared" si="1"/>
        <v>114.615384615385</v>
      </c>
      <c r="F9" s="21">
        <f t="shared" si="2"/>
        <v>106.049822064057</v>
      </c>
      <c r="G9" s="71"/>
      <c r="H9" s="46">
        <v>1405</v>
      </c>
      <c r="I9" s="46"/>
    </row>
    <row r="10" s="51" customFormat="1" ht="43.15" customHeight="1" spans="1:9">
      <c r="A10" s="64" t="s">
        <v>764</v>
      </c>
      <c r="B10" s="20"/>
      <c r="C10" s="20">
        <v>200</v>
      </c>
      <c r="D10" s="20"/>
      <c r="E10" s="21"/>
      <c r="F10" s="21"/>
      <c r="G10" s="71"/>
      <c r="H10" s="46"/>
      <c r="I10" s="46"/>
    </row>
  </sheetData>
  <mergeCells count="1">
    <mergeCell ref="A1:G1"/>
  </mergeCells>
  <printOptions horizontalCentered="1"/>
  <pageMargins left="0.979166666666667" right="0.979166666666667" top="1.18055555555556" bottom="0.979166666666667" header="0.507638888888889" footer="0.790277777777778"/>
  <pageSetup paperSize="9" scale="85" firstPageNumber="38" fitToHeight="0" orientation="landscape" useFirstPageNumber="1" horizontalDpi="600"/>
  <headerFooter alignWithMargins="0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1、2023市本级收入完成表 </vt:lpstr>
      <vt:lpstr>2、2023市本级公共财政支出执行表</vt:lpstr>
      <vt:lpstr>3、分经济科目决算表</vt:lpstr>
      <vt:lpstr>4、基本支出分经济科目</vt:lpstr>
      <vt:lpstr>5、2023年平衡表</vt:lpstr>
      <vt:lpstr>6、分县补助明细</vt:lpstr>
      <vt:lpstr>7、地方财力专项转移支付</vt:lpstr>
      <vt:lpstr>8、2023市本级政府性基金收入完成表 </vt:lpstr>
      <vt:lpstr>9、2023市本级政府性基金支出情况表执行表 </vt:lpstr>
      <vt:lpstr>10、2023年市本级国有资本经营预算执行表</vt:lpstr>
      <vt:lpstr>11、2023年市本级社会保险基金执行表</vt:lpstr>
      <vt:lpstr>12、2023年市本级地方政府债务余额表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赵肖霞</cp:lastModifiedBy>
  <dcterms:created xsi:type="dcterms:W3CDTF">2017-07-11T02:18:00Z</dcterms:created>
  <dcterms:modified xsi:type="dcterms:W3CDTF">2024-09-02T01:36:28Z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DDAA281B46094748AC0FA0A9A5654C2F</vt:lpwstr>
  </property>
</Properties>
</file>